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135" windowHeight="13050" activeTab="5"/>
  </bookViews>
  <sheets>
    <sheet name="汇总页" sheetId="2" r:id="rId1"/>
    <sheet name="1期1栋3层" sheetId="1" r:id="rId2"/>
    <sheet name="1期3栋1-2层" sheetId="4" r:id="rId3"/>
    <sheet name="1期3栋3层" sheetId="5" r:id="rId4"/>
    <sheet name="1期6栋1-2层" sheetId="8" r:id="rId5"/>
    <sheet name="天桥移位" sheetId="6" r:id="rId6"/>
    <sheet name="2期2楼" sheetId="9" r:id="rId7"/>
  </sheets>
  <definedNames/>
  <calcPr calcId="144525"/>
</workbook>
</file>

<file path=xl/sharedStrings.xml><?xml version="1.0" encoding="utf-8"?>
<sst xmlns="http://schemas.openxmlformats.org/spreadsheetml/2006/main" count="340" uniqueCount="122">
  <si>
    <t>报价汇总</t>
  </si>
  <si>
    <t>序号</t>
  </si>
  <si>
    <t>工作内容</t>
  </si>
  <si>
    <t>数量</t>
  </si>
  <si>
    <t>价格</t>
  </si>
  <si>
    <t>费用归属</t>
  </si>
  <si>
    <t>1栋3层</t>
  </si>
  <si>
    <t>行政部</t>
  </si>
  <si>
    <t>1期3栋1-2层</t>
  </si>
  <si>
    <t>技术中心中试部</t>
  </si>
  <si>
    <t>1期3栋3层</t>
  </si>
  <si>
    <t>技术中心开发应用部</t>
  </si>
  <si>
    <t>1期6栋1-2层</t>
  </si>
  <si>
    <t>品质中心</t>
  </si>
  <si>
    <t>1期3-5栋间天桥移位</t>
  </si>
  <si>
    <t>技术中心</t>
  </si>
  <si>
    <t>2期2层</t>
  </si>
  <si>
    <t>品控服务部</t>
  </si>
  <si>
    <t>税前合计</t>
  </si>
  <si>
    <t>税金金额</t>
  </si>
  <si>
    <t>总价</t>
  </si>
  <si>
    <t>大写</t>
  </si>
  <si>
    <t>工程量清单</t>
  </si>
  <si>
    <t>项目名称：上海荣泰厂区基建改造项目-1期1栋3层；拆除原有隔墙、门、窗及强弱电系统。</t>
  </si>
  <si>
    <t>项目名称</t>
  </si>
  <si>
    <t>工艺及材质说明</t>
  </si>
  <si>
    <t>单位</t>
  </si>
  <si>
    <t>综合单价</t>
  </si>
  <si>
    <t>综合单价组成</t>
  </si>
  <si>
    <t>合价</t>
  </si>
  <si>
    <t>人工费用</t>
  </si>
  <si>
    <t>材料费用</t>
  </si>
  <si>
    <t>机械/措施费用</t>
  </si>
  <si>
    <t>管理费用</t>
  </si>
  <si>
    <t>预期利润</t>
  </si>
  <si>
    <t>一、拆除项目</t>
  </si>
  <si>
    <t>拆除原轻钢隔墙</t>
  </si>
  <si>
    <t>㎡</t>
  </si>
  <si>
    <t>拆除原轻钢吊顶</t>
  </si>
  <si>
    <t>拆除原门窗</t>
  </si>
  <si>
    <t>玻璃地弹门0.87*2米4个，固定玻璃窗1.14*1.78米4个，包括烤漆门窗套；保管好后期利旧。</t>
  </si>
  <si>
    <t>项</t>
  </si>
  <si>
    <t>拆除原强弱电系统</t>
  </si>
  <si>
    <t>灯具、插座、开关面板保存以待后用。</t>
  </si>
  <si>
    <t>拆除垃圾外运</t>
  </si>
  <si>
    <t>墙体拆除后修复</t>
  </si>
  <si>
    <t>拆除墙体与其他墙体、地面、顶面连接部位修补</t>
  </si>
  <si>
    <t>合计</t>
  </si>
  <si>
    <t>项目名称：上海荣泰1期3栋1-2层，墙体拆除，包括门窗和强弱电.新建墙体，涂料饰面，安装利旧门窗及必要的强电工作，1层地面环氧地坪翻新。</t>
  </si>
  <si>
    <t>一、拆除工程</t>
  </si>
  <si>
    <t>墙体拆除</t>
  </si>
  <si>
    <t>定制木门双开1.16*2米1个，固定玻璃窗0.97*1.95米1个，1.4*0.92米1个，1.41*0.89米1个，1.82*0.92米1个，包括烤漆门窗套；保管好后期利旧。</t>
  </si>
  <si>
    <t>（拆除面积158㎡）</t>
  </si>
  <si>
    <t>二、装饰工程</t>
  </si>
  <si>
    <t>1，地面工程</t>
  </si>
  <si>
    <t>重做环氧地坪</t>
  </si>
  <si>
    <t>原地面清理、修补，新做2mm厚环氧地坪</t>
  </si>
  <si>
    <t>2，二结构项目</t>
  </si>
  <si>
    <t>新建轻钢龙骨隔墙</t>
  </si>
  <si>
    <t>国标75系列隔墙龙骨，内置隔音棉，双面单层12mm石膏板。</t>
  </si>
  <si>
    <t>4，墙面工程</t>
  </si>
  <si>
    <t>新墙面涂料</t>
  </si>
  <si>
    <t>成品腻子批荡2遍、打磨，涂刷白色品牌涂料一底两面</t>
  </si>
  <si>
    <t>5，其他工程</t>
  </si>
  <si>
    <t>安装成品双开木门</t>
  </si>
  <si>
    <t>成品套装门，包括烤漆门套，包括安装五金件。1500*2000mm</t>
  </si>
  <si>
    <t>套</t>
  </si>
  <si>
    <t>安装玻璃固定窗</t>
  </si>
  <si>
    <t>原拆除窗，包括烤漆窗套</t>
  </si>
  <si>
    <t>6，安装工程</t>
  </si>
  <si>
    <t>格栅灯（吊装）</t>
  </si>
  <si>
    <t>成品品牌格栅灯600*600mm，含安装配件</t>
  </si>
  <si>
    <t>开关安装</t>
  </si>
  <si>
    <t>单联单控，品牌开关面板，含安装配件（市场知名品牌）</t>
  </si>
  <si>
    <t>墙面插座</t>
  </si>
  <si>
    <t>品牌10A五眼插座，含安装配件（市场知名品牌）</t>
  </si>
  <si>
    <t>强电管线</t>
  </si>
  <si>
    <t>Ø20PC线管及配件，暗埋；WDZN-BV-2.5/4mm2，穿管</t>
  </si>
  <si>
    <t>项目名称：上海荣泰1期3栋3层，墙体拆除，包括门窗和强弱电.新建墙体，涂料饰面，安装利旧门窗及必要的强电工作。</t>
  </si>
  <si>
    <t>定制木门1.2*2米2个，包括烤漆门窗套；保管好后期利旧。</t>
  </si>
  <si>
    <t>3，二结构项目</t>
  </si>
  <si>
    <t>安装成品木门</t>
  </si>
  <si>
    <t>原拆除门，包括烤漆门套，包括安装五金件。1500*2000mm</t>
  </si>
  <si>
    <t>项目名称：1期6栋1-2层拆除原隔墙、门窗、架空地板，新建墙体、涂料、照明及插座系统；其中标准静音房完成隔断、供电电源，其他留待专业施工</t>
  </si>
  <si>
    <t>定制木门0.75*2.02米1个，双开1.55*2米5个,包括烤漆门窗套；保管好后期利旧。</t>
  </si>
  <si>
    <t>拆除原直播间架空地板</t>
  </si>
  <si>
    <t>（拆除面积30㎡）</t>
  </si>
  <si>
    <t>2，天棚工程</t>
  </si>
  <si>
    <t>新增吊顶</t>
  </si>
  <si>
    <t>轻钢骨架，冲孔铝板吊顶，600*600mm</t>
  </si>
  <si>
    <t>成品消防双开门，包括安装五金件。1500*2000mm</t>
  </si>
  <si>
    <t>原拆除门，包括烤漆门套，包括安装五金件。900*2000mm</t>
  </si>
  <si>
    <t>格栅灯（嵌入）</t>
  </si>
  <si>
    <t>双开门门禁</t>
  </si>
  <si>
    <t>项目名称：3-5栋间钢结构天桥移位到2-3栋间，拆封墙面门洞，涂料；钢结构天桥整体位移（切割、焊接、刷漆）</t>
  </si>
  <si>
    <t>拆除砖砌外墙</t>
  </si>
  <si>
    <t>拆除原铝合金窗户</t>
  </si>
  <si>
    <t>3600*2400mm，小心拆除，保管后期重新安装</t>
  </si>
  <si>
    <t>个</t>
  </si>
  <si>
    <t>拆除原铝合金联门窗</t>
  </si>
  <si>
    <t>1，二结构项目</t>
  </si>
  <si>
    <t>新建砖砌外墙</t>
  </si>
  <si>
    <t>加气块200mm厚砌筑墙体</t>
  </si>
  <si>
    <t>外墙粉刷</t>
  </si>
  <si>
    <t>新建墙体粉刷</t>
  </si>
  <si>
    <t>2，墙面工程</t>
  </si>
  <si>
    <t>3，其他工程</t>
  </si>
  <si>
    <t>安装原铝合金窗户</t>
  </si>
  <si>
    <t>3600*2400mm，原窗户重新安装</t>
  </si>
  <si>
    <t>安装原铝合金联门窗</t>
  </si>
  <si>
    <t>3600*2400mm，原联门窗重新安装</t>
  </si>
  <si>
    <t>4，钢结构工程</t>
  </si>
  <si>
    <t>原钢结构天桥拆除、移位，重新安装</t>
  </si>
  <si>
    <t>原钢结构天桥拆除、运输，重新安装，重新刷防火涂料</t>
  </si>
  <si>
    <t>项目名称：上海荣泰2期5层楼二层，拆除原有隔墙。新建隔墙及涂料。</t>
  </si>
  <si>
    <t>拆除面积（仅墙面开关、插座）</t>
  </si>
  <si>
    <t>原破损外墙面修复</t>
  </si>
  <si>
    <t>原外墙破损处整理轻钢龙骨、更换石膏板</t>
  </si>
  <si>
    <t>墙面涂料</t>
  </si>
  <si>
    <t>新封外墙面刷涂料</t>
  </si>
  <si>
    <t>原气管拆除</t>
  </si>
  <si>
    <t>原气管拆除、封堵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</si>
</sst>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2][$-804]General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微软雅黑"/>
      <family val="2"/>
    </font>
    <font>
      <b/>
      <sz val="10"/>
      <color theme="1"/>
      <name val="Calibri"/>
      <family val="2"/>
      <scheme val="minor"/>
    </font>
    <font>
      <b/>
      <sz val="14"/>
      <name val="宋体"/>
      <family val="2"/>
    </font>
    <font>
      <sz val="10"/>
      <color rgb="FFFF0000"/>
      <name val="微软雅黑"/>
      <family val="2"/>
    </font>
    <font>
      <sz val="10"/>
      <color theme="1"/>
      <name val="黑体"/>
      <family val="2"/>
    </font>
    <font>
      <sz val="10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9" fillId="11" borderId="5" applyNumberFormat="0" applyProtection="0">
      <alignment/>
    </xf>
    <xf numFmtId="0" fontId="29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2" fillId="0" borderId="0" xfId="27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27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3" fontId="0" fillId="0" borderId="0" xfId="27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3" fontId="4" fillId="0" borderId="9" xfId="27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3" fontId="2" fillId="0" borderId="9" xfId="27" applyFont="1" applyBorder="1" applyAlignment="1">
      <alignment vertical="center"/>
    </xf>
    <xf numFmtId="43" fontId="2" fillId="0" borderId="9" xfId="27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20" fontId="2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43" fontId="5" fillId="0" borderId="9" xfId="27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43" fontId="6" fillId="0" borderId="0" xfId="27" applyFont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43" fontId="0" fillId="0" borderId="0" xfId="27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3" fontId="4" fillId="0" borderId="9" xfId="27" applyFont="1" applyBorder="1" applyAlignment="1">
      <alignment horizontal="center" vertical="center" wrapText="1"/>
    </xf>
    <xf numFmtId="43" fontId="0" fillId="0" borderId="0" xfId="27" applyAlignment="1">
      <alignment vertical="center"/>
    </xf>
    <xf numFmtId="0" fontId="12" fillId="0" borderId="0" xfId="0" applyFont="1" applyAlignment="1">
      <alignment horizontal="center" vertical="center"/>
    </xf>
    <xf numFmtId="43" fontId="12" fillId="0" borderId="0" xfId="27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27" applyBorder="1" applyAlignment="1">
      <alignment horizontal="center" vertical="center"/>
    </xf>
    <xf numFmtId="0" fontId="0" fillId="0" borderId="9" xfId="0" applyBorder="1" applyAlignment="1">
      <alignment vertical="center"/>
    </xf>
    <xf numFmtId="43" fontId="0" fillId="0" borderId="9" xfId="27" applyBorder="1" applyAlignment="1">
      <alignment vertical="center"/>
    </xf>
    <xf numFmtId="9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43" fontId="0" fillId="0" borderId="12" xfId="27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6"/>
  <sheetViews>
    <sheetView workbookViewId="0" topLeftCell="A1">
      <selection activeCell="D4" sqref="D4"/>
    </sheetView>
  </sheetViews>
  <sheetFormatPr defaultColWidth="9.00390625" defaultRowHeight="15" outlineLevelCol="4"/>
  <cols>
    <col min="1" max="1" width="10.57421875" style="0" customWidth="1"/>
    <col min="2" max="2" width="30.57421875" style="0" customWidth="1"/>
    <col min="3" max="3" width="15.57421875" style="0" customWidth="1"/>
    <col min="4" max="4" width="30.57421875" style="33" customWidth="1"/>
    <col min="5" max="5" width="20.57421875" style="0" customWidth="1"/>
  </cols>
  <sheetData>
    <row r="1" spans="1:5" ht="40" customHeight="1">
      <c r="A1" s="34" t="s">
        <v>0</v>
      </c>
      <c r="B1" s="34"/>
      <c r="C1" s="34"/>
      <c r="D1" s="35"/>
      <c r="E1" s="34"/>
    </row>
    <row r="3" spans="1:5" ht="30" customHeight="1">
      <c r="A3" s="36" t="s">
        <v>1</v>
      </c>
      <c r="B3" s="36" t="s">
        <v>2</v>
      </c>
      <c r="C3" s="36" t="s">
        <v>3</v>
      </c>
      <c r="D3" s="37" t="s">
        <v>4</v>
      </c>
      <c r="E3" s="36" t="s">
        <v>5</v>
      </c>
    </row>
    <row r="4" spans="1:5" ht="30" customHeight="1">
      <c r="A4" s="38">
        <v>1</v>
      </c>
      <c r="B4" s="38" t="s">
        <v>6</v>
      </c>
      <c r="C4" s="38">
        <v>1</v>
      </c>
      <c r="D4" s="39">
        <f>'1期1栋3层'!L14</f>
        <v>0</v>
      </c>
      <c r="E4" s="38" t="s">
        <v>7</v>
      </c>
    </row>
    <row r="5" spans="1:5" ht="30" customHeight="1">
      <c r="A5" s="38">
        <v>2</v>
      </c>
      <c r="B5" s="38" t="s">
        <v>8</v>
      </c>
      <c r="C5" s="38">
        <v>1</v>
      </c>
      <c r="D5" s="39">
        <f>'1期3栋1-2层'!L28</f>
        <v>0</v>
      </c>
      <c r="E5" s="38" t="s">
        <v>9</v>
      </c>
    </row>
    <row r="6" spans="1:5" ht="30" customHeight="1">
      <c r="A6" s="38">
        <v>3</v>
      </c>
      <c r="B6" s="38" t="s">
        <v>10</v>
      </c>
      <c r="C6" s="38">
        <v>1</v>
      </c>
      <c r="D6" s="39">
        <f>'1期3栋3层'!L24</f>
        <v>0</v>
      </c>
      <c r="E6" s="38" t="s">
        <v>11</v>
      </c>
    </row>
    <row r="7" spans="1:5" ht="30" customHeight="1">
      <c r="A7" s="38">
        <v>4</v>
      </c>
      <c r="B7" s="38" t="s">
        <v>12</v>
      </c>
      <c r="C7" s="38">
        <v>1</v>
      </c>
      <c r="D7" s="39">
        <f>'1期6栋1-2层'!L31</f>
        <v>0</v>
      </c>
      <c r="E7" s="38" t="s">
        <v>13</v>
      </c>
    </row>
    <row r="8" spans="1:5" ht="30" customHeight="1">
      <c r="A8" s="38">
        <v>5</v>
      </c>
      <c r="B8" s="38" t="s">
        <v>14</v>
      </c>
      <c r="C8" s="38">
        <v>1</v>
      </c>
      <c r="D8" s="39">
        <f>'天桥移位'!L24</f>
        <v>0</v>
      </c>
      <c r="E8" s="38" t="s">
        <v>15</v>
      </c>
    </row>
    <row r="9" spans="1:5" ht="30" customHeight="1">
      <c r="A9" s="38">
        <v>6</v>
      </c>
      <c r="B9" s="38" t="s">
        <v>16</v>
      </c>
      <c r="C9" s="38">
        <v>1</v>
      </c>
      <c r="D9" s="39">
        <f>'2期2楼'!L17</f>
        <v>0</v>
      </c>
      <c r="E9" s="38" t="s">
        <v>17</v>
      </c>
    </row>
    <row r="10" spans="1:5" ht="30" customHeight="1">
      <c r="A10" s="38">
        <v>7</v>
      </c>
      <c r="B10" s="38"/>
      <c r="C10" s="38"/>
      <c r="D10" s="39"/>
      <c r="E10" s="38"/>
    </row>
    <row r="11" spans="1:5" ht="30" customHeight="1">
      <c r="A11" s="38">
        <v>8</v>
      </c>
      <c r="B11" s="38"/>
      <c r="C11" s="38"/>
      <c r="D11" s="39"/>
      <c r="E11" s="38"/>
    </row>
    <row r="12" spans="1:5" ht="30" customHeight="1">
      <c r="A12" s="38">
        <v>9</v>
      </c>
      <c r="B12" s="38"/>
      <c r="C12" s="38"/>
      <c r="D12" s="39"/>
      <c r="E12" s="38"/>
    </row>
    <row r="13" spans="1:5" ht="30" customHeight="1">
      <c r="A13" s="38"/>
      <c r="B13" s="38" t="s">
        <v>18</v>
      </c>
      <c r="C13" s="38"/>
      <c r="D13" s="39">
        <f>SUM(D4:D12)</f>
        <v>0</v>
      </c>
      <c r="E13" s="38"/>
    </row>
    <row r="14" spans="1:5" ht="30" customHeight="1">
      <c r="A14" s="38"/>
      <c r="B14" s="38" t="s">
        <v>19</v>
      </c>
      <c r="C14" s="40">
        <v>0.09</v>
      </c>
      <c r="D14" s="39">
        <f>D13*C14</f>
        <v>0</v>
      </c>
      <c r="E14" s="38"/>
    </row>
    <row r="15" spans="1:5" ht="30" customHeight="1">
      <c r="A15" s="38"/>
      <c r="B15" s="38" t="s">
        <v>20</v>
      </c>
      <c r="C15" s="38"/>
      <c r="D15" s="39">
        <f>D13+D14</f>
        <v>0</v>
      </c>
      <c r="E15" s="38"/>
    </row>
    <row r="16" spans="1:5" ht="30" customHeight="1">
      <c r="A16" s="38"/>
      <c r="B16" s="38" t="s">
        <v>21</v>
      </c>
      <c r="C16" s="41">
        <f>D15</f>
        <v>0</v>
      </c>
      <c r="D16" s="42"/>
      <c r="E16" s="43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</sheetData>
  <mergeCells count="2">
    <mergeCell ref="A1:E1"/>
    <mergeCell ref="C16:E16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6"/>
  <sheetViews>
    <sheetView workbookViewId="0" topLeftCell="A1">
      <pane ySplit="5" topLeftCell="A6" activePane="bottomLeft" state="frozen"/>
      <selection pane="bottomLeft" activeCell="P9" sqref="P9"/>
    </sheetView>
  </sheetViews>
  <sheetFormatPr defaultColWidth="9.00390625" defaultRowHeight="15"/>
  <cols>
    <col min="1" max="1" width="5.57421875" style="1" customWidth="1"/>
    <col min="2" max="2" width="12.57421875" style="1" customWidth="1"/>
    <col min="3" max="3" width="30.57421875" style="1" customWidth="1"/>
    <col min="4" max="4" width="5.57421875" style="1" customWidth="1"/>
    <col min="5" max="5" width="8.57421875" style="2" customWidth="1"/>
    <col min="6" max="6" width="10.57421875" style="1" customWidth="1"/>
    <col min="7" max="7" width="10.140625" style="2" customWidth="1"/>
    <col min="8" max="9" width="8.57421875" style="2" customWidth="1"/>
    <col min="10" max="11" width="8.57421875" style="1" customWidth="1"/>
    <col min="12" max="12" width="12.57421875" style="2" customWidth="1"/>
    <col min="13" max="13" width="7.421875" style="0" hidden="1" customWidth="1"/>
  </cols>
  <sheetData>
    <row r="1" spans="1:12" ht="36" customHeight="1">
      <c r="A1" s="3" t="s">
        <v>22</v>
      </c>
      <c r="B1" s="4"/>
      <c r="C1" s="4"/>
      <c r="D1" s="4"/>
      <c r="E1" s="5"/>
      <c r="F1" s="4"/>
      <c r="G1" s="5"/>
      <c r="H1" s="5"/>
      <c r="I1" s="5"/>
      <c r="J1" s="4"/>
      <c r="K1" s="4"/>
      <c r="L1" s="5"/>
    </row>
    <row r="2" spans="1:12" ht="30" customHeight="1">
      <c r="A2" s="6" t="s">
        <v>23</v>
      </c>
      <c r="B2" s="6"/>
      <c r="C2" s="6"/>
      <c r="D2" s="6"/>
      <c r="E2" s="7"/>
      <c r="F2" s="6"/>
      <c r="G2" s="7"/>
      <c r="H2" s="7"/>
      <c r="I2" s="7"/>
      <c r="J2" s="6"/>
      <c r="K2" s="6"/>
      <c r="L2" s="7"/>
    </row>
    <row r="3" spans="1:12" ht="15" customHeight="1">
      <c r="A3" s="9" t="s">
        <v>1</v>
      </c>
      <c r="B3" s="9" t="s">
        <v>24</v>
      </c>
      <c r="C3" s="9" t="s">
        <v>25</v>
      </c>
      <c r="D3" s="9" t="s">
        <v>26</v>
      </c>
      <c r="E3" s="10" t="s">
        <v>3</v>
      </c>
      <c r="F3" s="8" t="s">
        <v>27</v>
      </c>
      <c r="G3" s="10" t="s">
        <v>28</v>
      </c>
      <c r="H3" s="10"/>
      <c r="I3" s="10"/>
      <c r="J3" s="9"/>
      <c r="K3" s="9"/>
      <c r="L3" s="10" t="s">
        <v>29</v>
      </c>
    </row>
    <row r="4" spans="1:12" ht="15" customHeight="1">
      <c r="A4" s="9"/>
      <c r="B4" s="9"/>
      <c r="C4" s="9"/>
      <c r="D4" s="9"/>
      <c r="E4" s="10"/>
      <c r="F4" s="8"/>
      <c r="G4" s="10" t="s">
        <v>30</v>
      </c>
      <c r="H4" s="10" t="s">
        <v>31</v>
      </c>
      <c r="I4" s="32" t="s">
        <v>32</v>
      </c>
      <c r="J4" s="9" t="s">
        <v>33</v>
      </c>
      <c r="K4" s="9" t="s">
        <v>34</v>
      </c>
      <c r="L4" s="10"/>
    </row>
    <row r="5" spans="1:12" ht="15" customHeight="1">
      <c r="A5" s="9"/>
      <c r="B5" s="9"/>
      <c r="C5" s="9"/>
      <c r="D5" s="9"/>
      <c r="E5" s="10"/>
      <c r="F5" s="8"/>
      <c r="G5" s="10"/>
      <c r="H5" s="10"/>
      <c r="I5" s="32"/>
      <c r="J5" s="22">
        <v>0</v>
      </c>
      <c r="K5" s="22">
        <v>0</v>
      </c>
      <c r="L5" s="10"/>
    </row>
    <row r="6" spans="1:12" ht="24" customHeight="1">
      <c r="A6" s="11"/>
      <c r="B6" s="12" t="s">
        <v>35</v>
      </c>
      <c r="C6" s="13"/>
      <c r="D6" s="11"/>
      <c r="E6" s="14"/>
      <c r="F6" s="11"/>
      <c r="G6" s="14"/>
      <c r="H6" s="14"/>
      <c r="I6" s="14"/>
      <c r="J6" s="11"/>
      <c r="K6" s="11"/>
      <c r="L6" s="14"/>
    </row>
    <row r="7" spans="1:12" ht="24" customHeight="1">
      <c r="A7" s="11">
        <v>1</v>
      </c>
      <c r="B7" s="11" t="s">
        <v>36</v>
      </c>
      <c r="C7" s="16"/>
      <c r="D7" s="11" t="s">
        <v>37</v>
      </c>
      <c r="E7" s="14">
        <f>(12+4.7)*2*3.5+(4.7*3+4)*3.5-0.9*2*4-1.14*1.78*4</f>
        <v>164.9332</v>
      </c>
      <c r="F7" s="14">
        <f aca="true" t="shared" si="0" ref="F7:F12">SUM(G7:K7)</f>
        <v>0</v>
      </c>
      <c r="G7" s="14"/>
      <c r="H7" s="14"/>
      <c r="I7" s="14"/>
      <c r="J7" s="14">
        <f>(G7+H7+I7)*$J$5</f>
        <v>0</v>
      </c>
      <c r="K7" s="14">
        <f>(J7+I7+H7+G7)*$K$5</f>
        <v>0</v>
      </c>
      <c r="L7" s="14">
        <f aca="true" t="shared" si="1" ref="L7:L13">F7*E7</f>
        <v>0</v>
      </c>
    </row>
    <row r="8" spans="1:12" ht="24" customHeight="1">
      <c r="A8" s="11">
        <v>2</v>
      </c>
      <c r="B8" s="11" t="s">
        <v>38</v>
      </c>
      <c r="C8" s="16"/>
      <c r="D8" s="11" t="s">
        <v>37</v>
      </c>
      <c r="E8" s="14">
        <f>12*4.7*2</f>
        <v>112.8</v>
      </c>
      <c r="F8" s="14">
        <f t="shared" si="0"/>
        <v>0</v>
      </c>
      <c r="G8" s="14"/>
      <c r="H8" s="14"/>
      <c r="I8" s="14"/>
      <c r="J8" s="14">
        <f>(G8+H8+I8)*$J$5</f>
        <v>0</v>
      </c>
      <c r="K8" s="14">
        <f>(J8+I8+H8+G8)*$K$5</f>
        <v>0</v>
      </c>
      <c r="L8" s="14">
        <f t="shared" si="1"/>
        <v>0</v>
      </c>
    </row>
    <row r="9" spans="1:12" ht="36">
      <c r="A9" s="11">
        <v>3</v>
      </c>
      <c r="B9" s="11" t="s">
        <v>39</v>
      </c>
      <c r="C9" s="16" t="s">
        <v>40</v>
      </c>
      <c r="D9" s="11" t="s">
        <v>41</v>
      </c>
      <c r="E9" s="14">
        <v>1</v>
      </c>
      <c r="F9" s="14">
        <f t="shared" si="0"/>
        <v>0</v>
      </c>
      <c r="G9" s="14"/>
      <c r="H9" s="14"/>
      <c r="I9" s="14"/>
      <c r="J9" s="14">
        <f>(G9+H9+I9)*$J$5</f>
        <v>0</v>
      </c>
      <c r="K9" s="14">
        <f>(J9+I9+H9+G9)*$K$5</f>
        <v>0</v>
      </c>
      <c r="L9" s="14">
        <f t="shared" si="1"/>
        <v>0</v>
      </c>
    </row>
    <row r="10" spans="1:12" ht="24" customHeight="1">
      <c r="A10" s="11">
        <v>4</v>
      </c>
      <c r="B10" s="16" t="s">
        <v>42</v>
      </c>
      <c r="C10" s="26" t="s">
        <v>43</v>
      </c>
      <c r="D10" s="11" t="s">
        <v>41</v>
      </c>
      <c r="E10" s="14">
        <v>1</v>
      </c>
      <c r="F10" s="14">
        <f t="shared" si="0"/>
        <v>0</v>
      </c>
      <c r="G10" s="14"/>
      <c r="H10" s="14"/>
      <c r="I10" s="14"/>
      <c r="J10" s="14">
        <f>(G10+H10+I10)*$J$5</f>
        <v>0</v>
      </c>
      <c r="K10" s="14">
        <f>(J10+I10+H10+G10)*$K$5</f>
        <v>0</v>
      </c>
      <c r="L10" s="14">
        <f t="shared" si="1"/>
        <v>0</v>
      </c>
    </row>
    <row r="11" spans="1:12" ht="24" customHeight="1">
      <c r="A11" s="11">
        <v>5</v>
      </c>
      <c r="B11" s="11" t="s">
        <v>44</v>
      </c>
      <c r="C11" s="26"/>
      <c r="D11" s="11" t="s">
        <v>41</v>
      </c>
      <c r="E11" s="14">
        <v>1</v>
      </c>
      <c r="F11" s="14">
        <f t="shared" si="0"/>
        <v>0</v>
      </c>
      <c r="G11" s="14"/>
      <c r="H11" s="14"/>
      <c r="I11" s="14"/>
      <c r="J11" s="14">
        <f>(G11+H11+I11)*$J$5</f>
        <v>0</v>
      </c>
      <c r="K11" s="14">
        <f>(J11+I11+H11+G11)*$K$5</f>
        <v>0</v>
      </c>
      <c r="L11" s="14">
        <f t="shared" si="1"/>
        <v>0</v>
      </c>
    </row>
    <row r="12" spans="1:12" ht="24">
      <c r="A12" s="11">
        <v>6</v>
      </c>
      <c r="B12" s="11" t="s">
        <v>45</v>
      </c>
      <c r="C12" s="16" t="s">
        <v>46</v>
      </c>
      <c r="D12" s="11" t="s">
        <v>41</v>
      </c>
      <c r="E12" s="14">
        <v>1</v>
      </c>
      <c r="F12" s="14">
        <f t="shared" si="0"/>
        <v>0</v>
      </c>
      <c r="G12" s="11"/>
      <c r="H12" s="11"/>
      <c r="I12" s="14"/>
      <c r="J12" s="14">
        <f>(G12+H12+I12)*'1期1栋3层'!$J$5</f>
        <v>0</v>
      </c>
      <c r="K12" s="14">
        <f>(J12+I12+H12+G12)*'1期1栋3层'!$K$5</f>
        <v>0</v>
      </c>
      <c r="L12" s="14">
        <f t="shared" si="1"/>
        <v>0</v>
      </c>
    </row>
    <row r="13" spans="1:12" ht="20.1" customHeight="1">
      <c r="A13" s="11"/>
      <c r="B13" s="11"/>
      <c r="C13" s="11"/>
      <c r="D13" s="11"/>
      <c r="E13" s="14"/>
      <c r="F13" s="14">
        <f aca="true" t="shared" si="2" ref="F13:F22">SUM(G13:K13)</f>
        <v>0</v>
      </c>
      <c r="G13" s="14"/>
      <c r="H13" s="14"/>
      <c r="I13" s="14"/>
      <c r="J13" s="14">
        <f>(G13+H13+I13)*$J$5</f>
        <v>0</v>
      </c>
      <c r="K13" s="14">
        <f>(J13+I13+H13+G13)*$K$5</f>
        <v>0</v>
      </c>
      <c r="L13" s="14">
        <f t="shared" si="1"/>
        <v>0</v>
      </c>
    </row>
    <row r="14" spans="1:12" ht="20.1" customHeight="1">
      <c r="A14" s="18"/>
      <c r="B14" s="18" t="s">
        <v>47</v>
      </c>
      <c r="C14" s="18"/>
      <c r="D14" s="18"/>
      <c r="E14" s="19"/>
      <c r="F14" s="19"/>
      <c r="G14" s="19"/>
      <c r="H14" s="19"/>
      <c r="I14" s="19"/>
      <c r="J14" s="19"/>
      <c r="K14" s="19"/>
      <c r="L14" s="19">
        <f>SUM(L7:L13)</f>
        <v>0</v>
      </c>
    </row>
    <row r="15" spans="1:12" ht="18.75" customHeight="1">
      <c r="A15" s="20"/>
      <c r="B15" s="20"/>
      <c r="C15" s="20"/>
      <c r="D15" s="20"/>
      <c r="E15" s="21"/>
      <c r="F15" s="20"/>
      <c r="G15" s="21"/>
      <c r="H15" s="21"/>
      <c r="I15" s="21"/>
      <c r="J15" s="20"/>
      <c r="K15" s="20"/>
      <c r="L15" s="20"/>
    </row>
    <row r="16" spans="1:12" ht="18.75">
      <c r="A16" s="20"/>
      <c r="B16" s="20"/>
      <c r="C16" s="20"/>
      <c r="D16" s="20"/>
      <c r="E16" s="21"/>
      <c r="F16" s="20"/>
      <c r="G16" s="21"/>
      <c r="H16" s="21"/>
      <c r="I16" s="21"/>
      <c r="J16" s="20"/>
      <c r="K16" s="20"/>
      <c r="L16" s="20"/>
    </row>
  </sheetData>
  <mergeCells count="16">
    <mergeCell ref="A1:L1"/>
    <mergeCell ref="A2:L2"/>
    <mergeCell ref="G3:K3"/>
    <mergeCell ref="B6:C6"/>
    <mergeCell ref="A15:L15"/>
    <mergeCell ref="A16:L1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L3:L5"/>
  </mergeCells>
  <printOptions/>
  <pageMargins left="0.75" right="0.75" top="1" bottom="1" header="0.511805555555556" footer="0.511805555555556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30"/>
  <sheetViews>
    <sheetView workbookViewId="0" topLeftCell="A1">
      <selection activeCell="A17" sqref="A17:XFD18"/>
    </sheetView>
  </sheetViews>
  <sheetFormatPr defaultColWidth="9.00390625" defaultRowHeight="15"/>
  <cols>
    <col min="1" max="1" width="5.57421875" style="1" customWidth="1"/>
    <col min="2" max="2" width="12.57421875" style="1" customWidth="1"/>
    <col min="3" max="3" width="30.57421875" style="1" customWidth="1"/>
    <col min="4" max="4" width="5.57421875" style="1" customWidth="1"/>
    <col min="5" max="5" width="9.57421875" style="2" customWidth="1"/>
    <col min="6" max="6" width="10.57421875" style="1" customWidth="1"/>
    <col min="7" max="7" width="9.28125" style="1" customWidth="1"/>
    <col min="8" max="8" width="9.00390625" style="1" customWidth="1"/>
    <col min="9" max="9" width="9.140625" style="1" customWidth="1"/>
    <col min="10" max="11" width="8.57421875" style="1" customWidth="1"/>
    <col min="12" max="12" width="12.57421875" style="2" customWidth="1"/>
  </cols>
  <sheetData>
    <row r="1" spans="1:12" ht="36" customHeight="1">
      <c r="A1" s="3" t="s">
        <v>22</v>
      </c>
      <c r="B1" s="4"/>
      <c r="C1" s="4"/>
      <c r="D1" s="4"/>
      <c r="E1" s="5"/>
      <c r="F1" s="4"/>
      <c r="G1" s="4"/>
      <c r="H1" s="4"/>
      <c r="I1" s="4"/>
      <c r="J1" s="4"/>
      <c r="K1" s="4"/>
      <c r="L1" s="5"/>
    </row>
    <row r="2" spans="1:12" ht="24" customHeight="1">
      <c r="A2" s="25" t="s">
        <v>48</v>
      </c>
      <c r="B2" s="25"/>
      <c r="C2" s="25"/>
      <c r="D2" s="25"/>
      <c r="E2" s="29"/>
      <c r="F2" s="25"/>
      <c r="G2" s="25"/>
      <c r="H2" s="25"/>
      <c r="I2" s="25"/>
      <c r="J2" s="25"/>
      <c r="K2" s="25"/>
      <c r="L2" s="29"/>
    </row>
    <row r="3" spans="1:12" ht="15" customHeight="1">
      <c r="A3" s="9" t="s">
        <v>1</v>
      </c>
      <c r="B3" s="9" t="s">
        <v>24</v>
      </c>
      <c r="C3" s="9" t="s">
        <v>25</v>
      </c>
      <c r="D3" s="9" t="s">
        <v>26</v>
      </c>
      <c r="E3" s="10" t="s">
        <v>3</v>
      </c>
      <c r="F3" s="8" t="s">
        <v>27</v>
      </c>
      <c r="G3" s="9" t="s">
        <v>28</v>
      </c>
      <c r="H3" s="9"/>
      <c r="I3" s="9"/>
      <c r="J3" s="9"/>
      <c r="K3" s="9"/>
      <c r="L3" s="10" t="s">
        <v>29</v>
      </c>
    </row>
    <row r="4" spans="1:12" ht="15" customHeight="1">
      <c r="A4" s="9"/>
      <c r="B4" s="9"/>
      <c r="C4" s="9"/>
      <c r="D4" s="9"/>
      <c r="E4" s="10"/>
      <c r="F4" s="8"/>
      <c r="G4" s="9" t="s">
        <v>30</v>
      </c>
      <c r="H4" s="9" t="s">
        <v>31</v>
      </c>
      <c r="I4" s="8" t="s">
        <v>32</v>
      </c>
      <c r="J4" s="9" t="s">
        <v>33</v>
      </c>
      <c r="K4" s="9" t="s">
        <v>34</v>
      </c>
      <c r="L4" s="10"/>
    </row>
    <row r="5" spans="1:12" ht="15" customHeight="1">
      <c r="A5" s="9"/>
      <c r="B5" s="9"/>
      <c r="C5" s="9"/>
      <c r="D5" s="9"/>
      <c r="E5" s="10"/>
      <c r="F5" s="8"/>
      <c r="G5" s="9"/>
      <c r="H5" s="9"/>
      <c r="I5" s="8"/>
      <c r="J5" s="22">
        <v>0</v>
      </c>
      <c r="K5" s="22">
        <v>0</v>
      </c>
      <c r="L5" s="10"/>
    </row>
    <row r="6" spans="1:12" ht="24" customHeight="1">
      <c r="A6" s="11"/>
      <c r="B6" s="12" t="s">
        <v>49</v>
      </c>
      <c r="C6" s="13"/>
      <c r="D6" s="11"/>
      <c r="E6" s="14"/>
      <c r="F6" s="11"/>
      <c r="G6" s="11"/>
      <c r="H6" s="11"/>
      <c r="I6" s="11"/>
      <c r="J6" s="11"/>
      <c r="K6" s="11"/>
      <c r="L6" s="14"/>
    </row>
    <row r="7" spans="1:12" ht="24" customHeight="1">
      <c r="A7" s="11">
        <v>1</v>
      </c>
      <c r="B7" s="11" t="s">
        <v>50</v>
      </c>
      <c r="C7" s="11" t="s">
        <v>36</v>
      </c>
      <c r="D7" s="11" t="s">
        <v>37</v>
      </c>
      <c r="E7" s="15">
        <f>5.4*4*4.06+6.2*2*3.86</f>
        <v>135.56</v>
      </c>
      <c r="F7" s="14">
        <f aca="true" t="shared" si="0" ref="F7:F27">SUM(G7:K7)</f>
        <v>0</v>
      </c>
      <c r="G7" s="14"/>
      <c r="H7" s="14"/>
      <c r="I7" s="14"/>
      <c r="J7" s="14">
        <f>(G7+H7+I7)*$J$5</f>
        <v>0</v>
      </c>
      <c r="K7" s="14">
        <f>(J7+I7+H7+G7)*$K$5</f>
        <v>0</v>
      </c>
      <c r="L7" s="14">
        <f aca="true" t="shared" si="1" ref="L7:L10">F7*E7</f>
        <v>0</v>
      </c>
    </row>
    <row r="8" spans="1:12" ht="48">
      <c r="A8" s="11">
        <v>2</v>
      </c>
      <c r="B8" s="11" t="s">
        <v>39</v>
      </c>
      <c r="C8" s="16" t="s">
        <v>51</v>
      </c>
      <c r="D8" s="11" t="s">
        <v>41</v>
      </c>
      <c r="E8" s="14">
        <v>1</v>
      </c>
      <c r="F8" s="14">
        <f t="shared" si="0"/>
        <v>0</v>
      </c>
      <c r="G8" s="14"/>
      <c r="H8" s="14"/>
      <c r="I8" s="14"/>
      <c r="J8" s="14">
        <f>(G8+H8+I8)*$J$5</f>
        <v>0</v>
      </c>
      <c r="K8" s="14">
        <f>(J8+I8+H8+G8)*$K$5</f>
        <v>0</v>
      </c>
      <c r="L8" s="14">
        <f t="shared" si="1"/>
        <v>0</v>
      </c>
    </row>
    <row r="9" spans="1:12" ht="24" customHeight="1">
      <c r="A9" s="11">
        <v>3</v>
      </c>
      <c r="B9" s="16" t="s">
        <v>42</v>
      </c>
      <c r="C9" s="26" t="s">
        <v>52</v>
      </c>
      <c r="D9" s="11" t="s">
        <v>41</v>
      </c>
      <c r="E9" s="14">
        <v>1</v>
      </c>
      <c r="F9" s="14">
        <f t="shared" si="0"/>
        <v>0</v>
      </c>
      <c r="G9" s="14"/>
      <c r="H9" s="14"/>
      <c r="I9" s="14"/>
      <c r="J9" s="14">
        <f>(G9+H9+I9)*$J$5</f>
        <v>0</v>
      </c>
      <c r="K9" s="14">
        <f>(J9+I9+H9+G9)*$K$5</f>
        <v>0</v>
      </c>
      <c r="L9" s="14">
        <f t="shared" si="1"/>
        <v>0</v>
      </c>
    </row>
    <row r="10" spans="1:12" ht="24" customHeight="1">
      <c r="A10" s="11">
        <v>4</v>
      </c>
      <c r="B10" s="11" t="s">
        <v>44</v>
      </c>
      <c r="C10" s="26"/>
      <c r="D10" s="11" t="s">
        <v>41</v>
      </c>
      <c r="E10" s="14">
        <v>1</v>
      </c>
      <c r="F10" s="14">
        <f t="shared" si="0"/>
        <v>0</v>
      </c>
      <c r="G10" s="14"/>
      <c r="H10" s="14"/>
      <c r="I10" s="14"/>
      <c r="J10" s="14">
        <f>(G10+H10+I10)*$J$5</f>
        <v>0</v>
      </c>
      <c r="K10" s="14">
        <f>(J10+I10+H10+G10)*$K$5</f>
        <v>0</v>
      </c>
      <c r="L10" s="14">
        <f t="shared" si="1"/>
        <v>0</v>
      </c>
    </row>
    <row r="11" spans="1:12" ht="24">
      <c r="A11" s="11">
        <v>5</v>
      </c>
      <c r="B11" s="11" t="s">
        <v>45</v>
      </c>
      <c r="C11" s="16" t="s">
        <v>46</v>
      </c>
      <c r="D11" s="11" t="s">
        <v>41</v>
      </c>
      <c r="E11" s="14">
        <v>1</v>
      </c>
      <c r="F11" s="14">
        <f t="shared" si="0"/>
        <v>0</v>
      </c>
      <c r="G11" s="11"/>
      <c r="H11" s="11"/>
      <c r="I11" s="14"/>
      <c r="J11" s="14">
        <f>(G11+H11+I11)*$J$5</f>
        <v>0</v>
      </c>
      <c r="K11" s="14">
        <f>(J11+I11+H11+G11)*$K$5</f>
        <v>0</v>
      </c>
      <c r="L11" s="14"/>
    </row>
    <row r="12" spans="1:12" ht="24" customHeight="1">
      <c r="A12" s="11"/>
      <c r="B12" s="12" t="s">
        <v>53</v>
      </c>
      <c r="C12" s="13"/>
      <c r="D12" s="11"/>
      <c r="E12" s="14"/>
      <c r="F12" s="14">
        <f t="shared" si="0"/>
        <v>0</v>
      </c>
      <c r="G12" s="11"/>
      <c r="H12" s="11"/>
      <c r="I12" s="14"/>
      <c r="J12" s="11"/>
      <c r="K12" s="11"/>
      <c r="L12" s="14">
        <f aca="true" t="shared" si="2" ref="L12:L26">F12*E12</f>
        <v>0</v>
      </c>
    </row>
    <row r="13" spans="1:12" ht="24" customHeight="1">
      <c r="A13" s="11"/>
      <c r="B13" s="27" t="s">
        <v>54</v>
      </c>
      <c r="C13" s="16"/>
      <c r="D13" s="11"/>
      <c r="E13" s="14"/>
      <c r="F13" s="14">
        <f t="shared" si="0"/>
        <v>0</v>
      </c>
      <c r="G13" s="11"/>
      <c r="H13" s="11"/>
      <c r="I13" s="14"/>
      <c r="J13" s="11"/>
      <c r="K13" s="11"/>
      <c r="L13" s="14">
        <f t="shared" si="2"/>
        <v>0</v>
      </c>
    </row>
    <row r="14" spans="1:12" ht="24" customHeight="1">
      <c r="A14" s="11">
        <v>1</v>
      </c>
      <c r="B14" s="16" t="s">
        <v>55</v>
      </c>
      <c r="C14" s="16" t="s">
        <v>56</v>
      </c>
      <c r="D14" s="11" t="s">
        <v>37</v>
      </c>
      <c r="E14" s="14">
        <f>1092.35-17*0.36-8*0.3</f>
        <v>1083.83</v>
      </c>
      <c r="F14" s="14">
        <f t="shared" si="0"/>
        <v>0</v>
      </c>
      <c r="G14" s="14"/>
      <c r="H14" s="14"/>
      <c r="I14" s="14"/>
      <c r="J14" s="14">
        <f>(G14+H14+I14)*$J$5</f>
        <v>0</v>
      </c>
      <c r="K14" s="14">
        <f>(J14+I14+H14+G14)*$K$5</f>
        <v>0</v>
      </c>
      <c r="L14" s="14">
        <f t="shared" si="2"/>
        <v>0</v>
      </c>
    </row>
    <row r="15" spans="1:12" ht="24" customHeight="1">
      <c r="A15" s="11"/>
      <c r="B15" s="11" t="s">
        <v>57</v>
      </c>
      <c r="C15" s="11"/>
      <c r="D15" s="11"/>
      <c r="E15" s="14"/>
      <c r="F15" s="14">
        <f t="shared" si="0"/>
        <v>0</v>
      </c>
      <c r="G15" s="14"/>
      <c r="H15" s="14"/>
      <c r="I15" s="14"/>
      <c r="J15" s="14">
        <f>(G15+H15+I15)*$J$5</f>
        <v>0</v>
      </c>
      <c r="K15" s="14">
        <f>(J15+I15+H15+G15)*$K$5</f>
        <v>0</v>
      </c>
      <c r="L15" s="14">
        <f t="shared" si="2"/>
        <v>0</v>
      </c>
    </row>
    <row r="16" spans="1:12" ht="24" customHeight="1">
      <c r="A16" s="11">
        <v>1</v>
      </c>
      <c r="B16" s="16" t="s">
        <v>58</v>
      </c>
      <c r="C16" s="16" t="s">
        <v>59</v>
      </c>
      <c r="D16" s="11" t="s">
        <v>37</v>
      </c>
      <c r="E16" s="14">
        <f>(6.2+5.4*3)*3.85-1.5*2-1.4*0.9*2</f>
        <v>80.72</v>
      </c>
      <c r="F16" s="14">
        <f t="shared" si="0"/>
        <v>0</v>
      </c>
      <c r="G16" s="14"/>
      <c r="H16" s="14"/>
      <c r="I16" s="14"/>
      <c r="J16" s="14">
        <f>(G16+H16+I16)*$J$5</f>
        <v>0</v>
      </c>
      <c r="K16" s="14">
        <f>(J16+I16+H16+G16)*$K$5</f>
        <v>0</v>
      </c>
      <c r="L16" s="14">
        <f t="shared" si="2"/>
        <v>0</v>
      </c>
    </row>
    <row r="17" spans="1:12" ht="24" customHeight="1">
      <c r="A17" s="11"/>
      <c r="B17" s="11" t="s">
        <v>60</v>
      </c>
      <c r="C17" s="11"/>
      <c r="D17" s="11"/>
      <c r="E17" s="14"/>
      <c r="F17" s="14">
        <f t="shared" si="0"/>
        <v>0</v>
      </c>
      <c r="G17" s="14"/>
      <c r="H17" s="14"/>
      <c r="I17" s="14"/>
      <c r="J17" s="11"/>
      <c r="K17" s="11"/>
      <c r="L17" s="14">
        <f t="shared" si="2"/>
        <v>0</v>
      </c>
    </row>
    <row r="18" spans="1:12" ht="24" customHeight="1">
      <c r="A18" s="11">
        <v>1</v>
      </c>
      <c r="B18" s="11" t="s">
        <v>61</v>
      </c>
      <c r="C18" s="16" t="s">
        <v>62</v>
      </c>
      <c r="D18" s="11" t="s">
        <v>37</v>
      </c>
      <c r="E18" s="14">
        <f>E16*2</f>
        <v>161.44</v>
      </c>
      <c r="F18" s="14">
        <f t="shared" si="0"/>
        <v>0</v>
      </c>
      <c r="G18" s="14"/>
      <c r="H18" s="14"/>
      <c r="I18" s="14"/>
      <c r="J18" s="14">
        <f>(G18+H18+I18)*$J$5</f>
        <v>0</v>
      </c>
      <c r="K18" s="14">
        <f>(J18+I18+H18+G18)*$K$5</f>
        <v>0</v>
      </c>
      <c r="L18" s="14">
        <f t="shared" si="2"/>
        <v>0</v>
      </c>
    </row>
    <row r="19" spans="1:12" ht="24" customHeight="1">
      <c r="A19" s="11"/>
      <c r="B19" s="11" t="s">
        <v>63</v>
      </c>
      <c r="C19" s="11"/>
      <c r="D19" s="11"/>
      <c r="E19" s="14"/>
      <c r="F19" s="14">
        <f t="shared" si="0"/>
        <v>0</v>
      </c>
      <c r="G19" s="14"/>
      <c r="H19" s="14"/>
      <c r="I19" s="14"/>
      <c r="J19" s="11"/>
      <c r="K19" s="11"/>
      <c r="L19" s="14">
        <f t="shared" si="2"/>
        <v>0</v>
      </c>
    </row>
    <row r="20" spans="1:12" ht="24">
      <c r="A20" s="11">
        <v>1</v>
      </c>
      <c r="B20" s="24" t="s">
        <v>64</v>
      </c>
      <c r="C20" s="16" t="s">
        <v>65</v>
      </c>
      <c r="D20" s="11" t="s">
        <v>66</v>
      </c>
      <c r="E20" s="14">
        <v>1</v>
      </c>
      <c r="F20" s="14">
        <f t="shared" si="0"/>
        <v>0</v>
      </c>
      <c r="G20" s="14"/>
      <c r="H20" s="14"/>
      <c r="I20" s="14"/>
      <c r="J20" s="14">
        <f>(G20+H20+I20)*$J$5</f>
        <v>0</v>
      </c>
      <c r="K20" s="14">
        <f>(J20+I20+H20+G20)*$K$5</f>
        <v>0</v>
      </c>
      <c r="L20" s="14">
        <f t="shared" si="2"/>
        <v>0</v>
      </c>
    </row>
    <row r="21" spans="1:12" ht="20.1" customHeight="1">
      <c r="A21" s="11">
        <v>2</v>
      </c>
      <c r="B21" s="11" t="s">
        <v>67</v>
      </c>
      <c r="C21" s="11" t="s">
        <v>68</v>
      </c>
      <c r="D21" s="11" t="s">
        <v>66</v>
      </c>
      <c r="E21" s="14">
        <v>2</v>
      </c>
      <c r="F21" s="14">
        <f t="shared" si="0"/>
        <v>0</v>
      </c>
      <c r="G21" s="14"/>
      <c r="H21" s="14"/>
      <c r="I21" s="14"/>
      <c r="J21" s="14">
        <f>(G21+H21+I21)*$J$5</f>
        <v>0</v>
      </c>
      <c r="K21" s="14">
        <f>(J21+I21+H21+G21)*$K$5</f>
        <v>0</v>
      </c>
      <c r="L21" s="14">
        <f t="shared" si="2"/>
        <v>0</v>
      </c>
    </row>
    <row r="22" spans="1:12" ht="20.1" customHeight="1">
      <c r="A22" s="11"/>
      <c r="B22" s="11" t="s">
        <v>69</v>
      </c>
      <c r="C22" s="11"/>
      <c r="D22" s="11"/>
      <c r="E22" s="14"/>
      <c r="F22" s="14">
        <f t="shared" si="0"/>
        <v>0</v>
      </c>
      <c r="G22" s="14"/>
      <c r="H22" s="14"/>
      <c r="I22" s="14"/>
      <c r="J22" s="14">
        <f>(G22+H22+I22)*$J$5</f>
        <v>0</v>
      </c>
      <c r="K22" s="14">
        <f>(J22+I22+H22+G22)*$K$5</f>
        <v>0</v>
      </c>
      <c r="L22" s="14">
        <f t="shared" si="2"/>
        <v>0</v>
      </c>
    </row>
    <row r="23" spans="1:12" ht="24" customHeight="1">
      <c r="A23" s="11">
        <v>1</v>
      </c>
      <c r="B23" s="11" t="s">
        <v>70</v>
      </c>
      <c r="C23" s="16" t="s">
        <v>71</v>
      </c>
      <c r="D23" s="11" t="s">
        <v>66</v>
      </c>
      <c r="E23" s="14">
        <v>18</v>
      </c>
      <c r="F23" s="14">
        <f t="shared" si="0"/>
        <v>0</v>
      </c>
      <c r="G23" s="14"/>
      <c r="H23" s="14"/>
      <c r="I23" s="14"/>
      <c r="J23" s="14">
        <f>(G23+H23+I23)*$J$5</f>
        <v>0</v>
      </c>
      <c r="K23" s="14">
        <f>(J23+I23+H23+G23)*$K$5</f>
        <v>0</v>
      </c>
      <c r="L23" s="14">
        <f t="shared" si="2"/>
        <v>0</v>
      </c>
    </row>
    <row r="24" spans="1:12" ht="24" customHeight="1">
      <c r="A24" s="11">
        <v>2</v>
      </c>
      <c r="B24" s="11" t="s">
        <v>72</v>
      </c>
      <c r="C24" s="16" t="s">
        <v>73</v>
      </c>
      <c r="D24" s="11" t="s">
        <v>66</v>
      </c>
      <c r="E24" s="14">
        <v>2</v>
      </c>
      <c r="F24" s="14">
        <f t="shared" si="0"/>
        <v>0</v>
      </c>
      <c r="G24" s="14"/>
      <c r="H24" s="14"/>
      <c r="I24" s="14"/>
      <c r="J24" s="14">
        <f>(G24+H24+I24)*$J$5</f>
        <v>0</v>
      </c>
      <c r="K24" s="14">
        <f>(J24+I24+H24+G24)*$K$5</f>
        <v>0</v>
      </c>
      <c r="L24" s="14">
        <f t="shared" si="2"/>
        <v>0</v>
      </c>
    </row>
    <row r="25" spans="1:12" ht="24" customHeight="1">
      <c r="A25" s="11">
        <v>3</v>
      </c>
      <c r="B25" s="11" t="s">
        <v>74</v>
      </c>
      <c r="C25" s="16" t="s">
        <v>75</v>
      </c>
      <c r="D25" s="11" t="s">
        <v>66</v>
      </c>
      <c r="E25" s="14">
        <v>14</v>
      </c>
      <c r="F25" s="14">
        <f t="shared" si="0"/>
        <v>0</v>
      </c>
      <c r="G25" s="14"/>
      <c r="H25" s="14"/>
      <c r="I25" s="14"/>
      <c r="J25" s="14">
        <f>(G25+H25+I25)*$J$5</f>
        <v>0</v>
      </c>
      <c r="K25" s="14">
        <f>(J25+I25+H25+G25)*$K$5</f>
        <v>0</v>
      </c>
      <c r="L25" s="14">
        <f t="shared" si="2"/>
        <v>0</v>
      </c>
    </row>
    <row r="26" spans="1:17" ht="24" customHeight="1">
      <c r="A26" s="11">
        <v>4</v>
      </c>
      <c r="B26" s="11" t="s">
        <v>76</v>
      </c>
      <c r="C26" s="28" t="s">
        <v>77</v>
      </c>
      <c r="D26" s="11" t="s">
        <v>37</v>
      </c>
      <c r="E26" s="14">
        <f>6.7*17.8</f>
        <v>119.26</v>
      </c>
      <c r="F26" s="14">
        <f t="shared" si="0"/>
        <v>0</v>
      </c>
      <c r="G26" s="14"/>
      <c r="H26" s="14"/>
      <c r="I26" s="14"/>
      <c r="J26" s="14">
        <f>(G26+H26+I26)*$J$5</f>
        <v>0</v>
      </c>
      <c r="K26" s="14">
        <f>(J26+I26+H26+G26)*$K$5</f>
        <v>0</v>
      </c>
      <c r="L26" s="14">
        <f t="shared" si="2"/>
        <v>0</v>
      </c>
      <c r="Q26" s="30"/>
    </row>
    <row r="27" spans="1:12" ht="20.1" customHeight="1">
      <c r="A27" s="11"/>
      <c r="B27" s="11"/>
      <c r="C27" s="11"/>
      <c r="D27" s="11"/>
      <c r="E27" s="14"/>
      <c r="F27" s="14">
        <f t="shared" si="0"/>
        <v>0</v>
      </c>
      <c r="G27" s="11"/>
      <c r="H27" s="11"/>
      <c r="I27" s="14"/>
      <c r="J27" s="14">
        <f>(G27+H27+I27)*$J$5</f>
        <v>0</v>
      </c>
      <c r="K27" s="14">
        <f>(J27+I27+H27+G27)*$K$5</f>
        <v>0</v>
      </c>
      <c r="L27" s="14"/>
    </row>
    <row r="28" spans="1:12" ht="20.1" customHeight="1">
      <c r="A28" s="18"/>
      <c r="B28" s="18" t="s">
        <v>47</v>
      </c>
      <c r="C28" s="18"/>
      <c r="D28" s="18"/>
      <c r="E28" s="19"/>
      <c r="F28" s="19"/>
      <c r="G28" s="18"/>
      <c r="H28" s="18"/>
      <c r="I28" s="19"/>
      <c r="J28" s="19"/>
      <c r="K28" s="19"/>
      <c r="L28" s="19">
        <f>SUM(L7:L27)</f>
        <v>0</v>
      </c>
    </row>
    <row r="29" spans="1:12" ht="18.75" customHeight="1">
      <c r="A29" s="20"/>
      <c r="B29" s="20"/>
      <c r="C29" s="20"/>
      <c r="D29" s="20"/>
      <c r="E29" s="21"/>
      <c r="F29" s="20"/>
      <c r="G29" s="20"/>
      <c r="H29" s="20"/>
      <c r="I29" s="20"/>
      <c r="J29" s="20"/>
      <c r="K29" s="20"/>
      <c r="L29" s="20"/>
    </row>
    <row r="30" spans="1:12" ht="18.75">
      <c r="A30" s="20"/>
      <c r="B30" s="20"/>
      <c r="C30" s="20"/>
      <c r="D30" s="20"/>
      <c r="E30" s="21"/>
      <c r="F30" s="20"/>
      <c r="G30" s="20"/>
      <c r="H30" s="20"/>
      <c r="I30" s="20"/>
      <c r="J30" s="20"/>
      <c r="K30" s="20"/>
      <c r="L30" s="20"/>
    </row>
  </sheetData>
  <mergeCells count="17">
    <mergeCell ref="A1:L1"/>
    <mergeCell ref="A2:L2"/>
    <mergeCell ref="G3:K3"/>
    <mergeCell ref="B6:C6"/>
    <mergeCell ref="B12:C12"/>
    <mergeCell ref="A29:L29"/>
    <mergeCell ref="A30:L30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L3:L5"/>
  </mergeCells>
  <printOptions/>
  <pageMargins left="0.75" right="0.75" top="1" bottom="1" header="0.511805555555556" footer="0.511805555555556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Q26"/>
  <sheetViews>
    <sheetView workbookViewId="0" topLeftCell="A1">
      <selection activeCell="O19" sqref="O19"/>
    </sheetView>
  </sheetViews>
  <sheetFormatPr defaultColWidth="9.00390625" defaultRowHeight="15"/>
  <cols>
    <col min="1" max="1" width="5.57421875" style="1" customWidth="1"/>
    <col min="2" max="2" width="12.57421875" style="1" customWidth="1"/>
    <col min="3" max="3" width="30.57421875" style="1" customWidth="1"/>
    <col min="4" max="4" width="5.57421875" style="1" customWidth="1"/>
    <col min="5" max="5" width="9.57421875" style="1" customWidth="1"/>
    <col min="6" max="6" width="10.57421875" style="1" customWidth="1"/>
    <col min="7" max="11" width="8.57421875" style="1" customWidth="1"/>
    <col min="12" max="12" width="12.57421875" style="2" customWidth="1"/>
  </cols>
  <sheetData>
    <row r="1" spans="1:12" ht="36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24" customHeight="1">
      <c r="A2" s="25" t="s">
        <v>78</v>
      </c>
      <c r="B2" s="25"/>
      <c r="C2" s="25"/>
      <c r="D2" s="25"/>
      <c r="E2" s="29"/>
      <c r="F2" s="25"/>
      <c r="G2" s="25"/>
      <c r="H2" s="25"/>
      <c r="I2" s="25"/>
      <c r="J2" s="25"/>
      <c r="K2" s="25"/>
      <c r="L2" s="29"/>
    </row>
    <row r="3" spans="1:12" ht="15" customHeight="1">
      <c r="A3" s="9" t="s">
        <v>1</v>
      </c>
      <c r="B3" s="9" t="s">
        <v>24</v>
      </c>
      <c r="C3" s="9" t="s">
        <v>25</v>
      </c>
      <c r="D3" s="9" t="s">
        <v>26</v>
      </c>
      <c r="E3" s="9" t="s">
        <v>3</v>
      </c>
      <c r="F3" s="8" t="s">
        <v>27</v>
      </c>
      <c r="G3" s="9" t="s">
        <v>28</v>
      </c>
      <c r="H3" s="9"/>
      <c r="I3" s="9"/>
      <c r="J3" s="9"/>
      <c r="K3" s="9"/>
      <c r="L3" s="10" t="s">
        <v>29</v>
      </c>
    </row>
    <row r="4" spans="1:12" ht="15" customHeight="1">
      <c r="A4" s="9"/>
      <c r="B4" s="9"/>
      <c r="C4" s="9"/>
      <c r="D4" s="9"/>
      <c r="E4" s="9"/>
      <c r="F4" s="8"/>
      <c r="G4" s="9" t="s">
        <v>30</v>
      </c>
      <c r="H4" s="9" t="s">
        <v>31</v>
      </c>
      <c r="I4" s="8" t="s">
        <v>32</v>
      </c>
      <c r="J4" s="9" t="s">
        <v>33</v>
      </c>
      <c r="K4" s="9" t="s">
        <v>34</v>
      </c>
      <c r="L4" s="10"/>
    </row>
    <row r="5" spans="1:12" ht="15" customHeight="1">
      <c r="A5" s="9"/>
      <c r="B5" s="9"/>
      <c r="C5" s="9"/>
      <c r="D5" s="9"/>
      <c r="E5" s="9"/>
      <c r="F5" s="8"/>
      <c r="G5" s="9"/>
      <c r="H5" s="9"/>
      <c r="I5" s="8"/>
      <c r="J5" s="22">
        <v>0</v>
      </c>
      <c r="K5" s="22">
        <v>0</v>
      </c>
      <c r="L5" s="10"/>
    </row>
    <row r="6" spans="1:12" ht="24" customHeight="1">
      <c r="A6" s="11"/>
      <c r="B6" s="12" t="s">
        <v>49</v>
      </c>
      <c r="C6" s="13"/>
      <c r="D6" s="11"/>
      <c r="E6" s="14"/>
      <c r="F6" s="11"/>
      <c r="G6" s="11"/>
      <c r="H6" s="11"/>
      <c r="I6" s="11"/>
      <c r="J6" s="11"/>
      <c r="K6" s="11"/>
      <c r="L6" s="14"/>
    </row>
    <row r="7" spans="1:12" ht="24" customHeight="1">
      <c r="A7" s="11">
        <v>1</v>
      </c>
      <c r="B7" s="11" t="s">
        <v>50</v>
      </c>
      <c r="C7" s="11" t="s">
        <v>36</v>
      </c>
      <c r="D7" s="11" t="s">
        <v>37</v>
      </c>
      <c r="E7" s="15">
        <f>(5.9+6.4+3.55+3.1)*3.86</f>
        <v>73.147</v>
      </c>
      <c r="F7" s="14">
        <f>SUM(G7:K7)</f>
        <v>0</v>
      </c>
      <c r="G7" s="14"/>
      <c r="H7" s="14"/>
      <c r="I7" s="14"/>
      <c r="J7" s="14">
        <f>(G7+H7+I7)*$J$5</f>
        <v>0</v>
      </c>
      <c r="K7" s="14">
        <f>(J7+I7+H7+G7)*$K$5</f>
        <v>0</v>
      </c>
      <c r="L7" s="14">
        <f>F7*E7</f>
        <v>0</v>
      </c>
    </row>
    <row r="8" spans="1:12" ht="24">
      <c r="A8" s="11">
        <v>2</v>
      </c>
      <c r="B8" s="11" t="s">
        <v>39</v>
      </c>
      <c r="C8" s="16" t="s">
        <v>79</v>
      </c>
      <c r="D8" s="11" t="s">
        <v>41</v>
      </c>
      <c r="E8" s="14">
        <v>1</v>
      </c>
      <c r="F8" s="14">
        <f>SUM(G8:K8)</f>
        <v>0</v>
      </c>
      <c r="G8" s="14"/>
      <c r="H8" s="14"/>
      <c r="I8" s="14"/>
      <c r="J8" s="14">
        <f>(G8+H8+I8)*$J$5</f>
        <v>0</v>
      </c>
      <c r="K8" s="14">
        <f>(J8+I8+H8+G8)*$K$5</f>
        <v>0</v>
      </c>
      <c r="L8" s="14">
        <f>F8*E8</f>
        <v>0</v>
      </c>
    </row>
    <row r="9" spans="1:12" ht="24" customHeight="1">
      <c r="A9" s="11">
        <v>3</v>
      </c>
      <c r="B9" s="11" t="s">
        <v>44</v>
      </c>
      <c r="C9" s="26"/>
      <c r="D9" s="11" t="s">
        <v>41</v>
      </c>
      <c r="E9" s="14">
        <v>1</v>
      </c>
      <c r="F9" s="14">
        <f>SUM(G9:K9)</f>
        <v>0</v>
      </c>
      <c r="G9" s="14"/>
      <c r="H9" s="14"/>
      <c r="I9" s="14"/>
      <c r="J9" s="14">
        <f>(G9+H9+I9)*$J$5</f>
        <v>0</v>
      </c>
      <c r="K9" s="14">
        <f>(J9+I9+H9+G9)*$K$5</f>
        <v>0</v>
      </c>
      <c r="L9" s="14">
        <f>F9*E9</f>
        <v>0</v>
      </c>
    </row>
    <row r="10" spans="1:12" ht="24">
      <c r="A10" s="11">
        <v>4</v>
      </c>
      <c r="B10" s="11" t="s">
        <v>45</v>
      </c>
      <c r="C10" s="16" t="s">
        <v>46</v>
      </c>
      <c r="D10" s="11" t="s">
        <v>41</v>
      </c>
      <c r="E10" s="14">
        <v>1</v>
      </c>
      <c r="F10" s="14">
        <f>SUM(G10:K10)</f>
        <v>0</v>
      </c>
      <c r="G10" s="11"/>
      <c r="H10" s="11"/>
      <c r="I10" s="14"/>
      <c r="J10" s="14">
        <f>(G10+H10+I10)*$J$5</f>
        <v>0</v>
      </c>
      <c r="K10" s="14">
        <f>(J10+I10+H10+G10)*$K$5</f>
        <v>0</v>
      </c>
      <c r="L10" s="14"/>
    </row>
    <row r="11" spans="1:12" ht="24" customHeight="1">
      <c r="A11" s="11"/>
      <c r="B11" s="12" t="s">
        <v>53</v>
      </c>
      <c r="C11" s="13"/>
      <c r="D11" s="11"/>
      <c r="E11" s="14"/>
      <c r="F11" s="14">
        <f>SUM(G11:K11)</f>
        <v>0</v>
      </c>
      <c r="G11" s="11"/>
      <c r="H11" s="11"/>
      <c r="I11" s="14"/>
      <c r="J11" s="11"/>
      <c r="K11" s="11"/>
      <c r="L11" s="14">
        <f>F11*E11</f>
        <v>0</v>
      </c>
    </row>
    <row r="12" spans="1:12" ht="24" customHeight="1">
      <c r="A12" s="11"/>
      <c r="B12" s="11" t="s">
        <v>80</v>
      </c>
      <c r="C12" s="11"/>
      <c r="D12" s="11"/>
      <c r="E12" s="14"/>
      <c r="F12" s="14">
        <f aca="true" t="shared" si="0" ref="F12:F17">SUM(G12:K12)</f>
        <v>0</v>
      </c>
      <c r="G12" s="14"/>
      <c r="H12" s="14"/>
      <c r="I12" s="14"/>
      <c r="J12" s="14">
        <f>(G12+H12+I12)*$J$5</f>
        <v>0</v>
      </c>
      <c r="K12" s="14">
        <f>(J12+I12+H12+G12)*$K$5</f>
        <v>0</v>
      </c>
      <c r="L12" s="14">
        <f>F12*E12</f>
        <v>0</v>
      </c>
    </row>
    <row r="13" spans="1:12" ht="24" customHeight="1">
      <c r="A13" s="11">
        <v>1</v>
      </c>
      <c r="B13" s="16" t="s">
        <v>58</v>
      </c>
      <c r="C13" s="16" t="s">
        <v>59</v>
      </c>
      <c r="D13" s="11" t="s">
        <v>37</v>
      </c>
      <c r="E13" s="14">
        <f>(6.2*2+4.2+11.6+2.2)*3.86-1.5*2</f>
        <v>114.344</v>
      </c>
      <c r="F13" s="14">
        <f t="shared" si="0"/>
        <v>0</v>
      </c>
      <c r="G13" s="14"/>
      <c r="H13" s="14"/>
      <c r="I13" s="14"/>
      <c r="J13" s="14">
        <f>(G13+H13+I13)*$J$5</f>
        <v>0</v>
      </c>
      <c r="K13" s="14">
        <f>(J13+I13+H13+G13)*$K$5</f>
        <v>0</v>
      </c>
      <c r="L13" s="14">
        <f>F13*E13</f>
        <v>0</v>
      </c>
    </row>
    <row r="14" spans="1:12" ht="24" customHeight="1">
      <c r="A14" s="11"/>
      <c r="B14" s="11" t="s">
        <v>60</v>
      </c>
      <c r="C14" s="11"/>
      <c r="D14" s="11"/>
      <c r="E14" s="14"/>
      <c r="F14" s="14">
        <f t="shared" si="0"/>
        <v>0</v>
      </c>
      <c r="G14" s="14"/>
      <c r="H14" s="14"/>
      <c r="I14" s="14"/>
      <c r="J14" s="11"/>
      <c r="K14" s="11"/>
      <c r="L14" s="14">
        <f>F14*E14</f>
        <v>0</v>
      </c>
    </row>
    <row r="15" spans="1:12" ht="24" customHeight="1">
      <c r="A15" s="11">
        <v>1</v>
      </c>
      <c r="B15" s="11" t="s">
        <v>61</v>
      </c>
      <c r="C15" s="16" t="s">
        <v>62</v>
      </c>
      <c r="D15" s="11" t="s">
        <v>37</v>
      </c>
      <c r="E15" s="14">
        <f>E13*2</f>
        <v>228.688</v>
      </c>
      <c r="F15" s="14">
        <f t="shared" si="0"/>
        <v>0</v>
      </c>
      <c r="G15" s="14"/>
      <c r="H15" s="14"/>
      <c r="I15" s="14"/>
      <c r="J15" s="14">
        <f>(G15+H15+I15)*$J$5</f>
        <v>0</v>
      </c>
      <c r="K15" s="14">
        <f>(J15+I15+H15+G15)*$K$5</f>
        <v>0</v>
      </c>
      <c r="L15" s="14">
        <f aca="true" t="shared" si="1" ref="L15:L22">F15*E15</f>
        <v>0</v>
      </c>
    </row>
    <row r="16" spans="1:12" ht="24" customHeight="1">
      <c r="A16" s="11"/>
      <c r="B16" s="11" t="s">
        <v>63</v>
      </c>
      <c r="C16" s="11"/>
      <c r="D16" s="11"/>
      <c r="E16" s="14"/>
      <c r="F16" s="14">
        <f t="shared" si="0"/>
        <v>0</v>
      </c>
      <c r="G16" s="14"/>
      <c r="H16" s="14"/>
      <c r="I16" s="14"/>
      <c r="J16" s="11"/>
      <c r="K16" s="11"/>
      <c r="L16" s="14">
        <f t="shared" si="1"/>
        <v>0</v>
      </c>
    </row>
    <row r="17" spans="1:15" ht="24">
      <c r="A17" s="11">
        <v>1</v>
      </c>
      <c r="B17" s="11" t="s">
        <v>81</v>
      </c>
      <c r="C17" s="16" t="s">
        <v>82</v>
      </c>
      <c r="D17" s="11" t="s">
        <v>66</v>
      </c>
      <c r="E17" s="14">
        <v>1</v>
      </c>
      <c r="F17" s="14">
        <f t="shared" si="0"/>
        <v>0</v>
      </c>
      <c r="G17" s="14"/>
      <c r="H17" s="14"/>
      <c r="I17" s="14"/>
      <c r="J17" s="14">
        <f>(G17+H17+I17)*$J$5</f>
        <v>0</v>
      </c>
      <c r="K17" s="14">
        <f>(J17+I17+H17+G17)*$K$5</f>
        <v>0</v>
      </c>
      <c r="L17" s="14">
        <f t="shared" si="1"/>
        <v>0</v>
      </c>
      <c r="O17" s="31"/>
    </row>
    <row r="18" spans="1:12" ht="20.1" customHeight="1">
      <c r="A18" s="11"/>
      <c r="B18" s="11" t="s">
        <v>69</v>
      </c>
      <c r="C18" s="11"/>
      <c r="D18" s="11"/>
      <c r="E18" s="14"/>
      <c r="F18" s="14">
        <f aca="true" t="shared" si="2" ref="F18:F23">SUM(G18:K18)</f>
        <v>0</v>
      </c>
      <c r="G18" s="14"/>
      <c r="H18" s="14"/>
      <c r="I18" s="14"/>
      <c r="J18" s="14">
        <f>(G18+H18+I18)*$J$5</f>
        <v>0</v>
      </c>
      <c r="K18" s="14">
        <f>(J18+I18+H18+G18)*$K$5</f>
        <v>0</v>
      </c>
      <c r="L18" s="14">
        <f t="shared" si="1"/>
        <v>0</v>
      </c>
    </row>
    <row r="19" spans="1:12" ht="24" customHeight="1">
      <c r="A19" s="11">
        <v>1</v>
      </c>
      <c r="B19" s="11" t="s">
        <v>70</v>
      </c>
      <c r="C19" s="16" t="s">
        <v>71</v>
      </c>
      <c r="D19" s="11" t="s">
        <v>66</v>
      </c>
      <c r="E19" s="14">
        <v>28</v>
      </c>
      <c r="F19" s="14">
        <f t="shared" si="2"/>
        <v>0</v>
      </c>
      <c r="G19" s="14"/>
      <c r="H19" s="14"/>
      <c r="I19" s="14"/>
      <c r="J19" s="14">
        <f>(G19+H19+I19)*$J$5</f>
        <v>0</v>
      </c>
      <c r="K19" s="14">
        <f>(J19+I19+H19+G19)*$K$5</f>
        <v>0</v>
      </c>
      <c r="L19" s="14">
        <f t="shared" si="1"/>
        <v>0</v>
      </c>
    </row>
    <row r="20" spans="1:12" ht="24" customHeight="1">
      <c r="A20" s="11">
        <v>2</v>
      </c>
      <c r="B20" s="11" t="s">
        <v>72</v>
      </c>
      <c r="C20" s="16" t="s">
        <v>73</v>
      </c>
      <c r="D20" s="11" t="s">
        <v>66</v>
      </c>
      <c r="E20" s="14">
        <v>2</v>
      </c>
      <c r="F20" s="14">
        <f t="shared" si="2"/>
        <v>0</v>
      </c>
      <c r="G20" s="14"/>
      <c r="H20" s="14"/>
      <c r="I20" s="14"/>
      <c r="J20" s="14">
        <f>(G20+H20+I20)*$J$5</f>
        <v>0</v>
      </c>
      <c r="K20" s="14">
        <f>(J20+I20+H20+G20)*$K$5</f>
        <v>0</v>
      </c>
      <c r="L20" s="14">
        <f t="shared" si="1"/>
        <v>0</v>
      </c>
    </row>
    <row r="21" spans="1:12" ht="24" customHeight="1">
      <c r="A21" s="11">
        <v>4</v>
      </c>
      <c r="B21" s="11" t="s">
        <v>74</v>
      </c>
      <c r="C21" s="16" t="s">
        <v>75</v>
      </c>
      <c r="D21" s="11" t="s">
        <v>66</v>
      </c>
      <c r="E21" s="14">
        <v>22</v>
      </c>
      <c r="F21" s="14">
        <f t="shared" si="2"/>
        <v>0</v>
      </c>
      <c r="G21" s="14"/>
      <c r="H21" s="14"/>
      <c r="I21" s="14"/>
      <c r="J21" s="14">
        <f>(G21+H21+I21)*$J$5</f>
        <v>0</v>
      </c>
      <c r="K21" s="14">
        <f>(J21+I21+H21+G21)*$K$5</f>
        <v>0</v>
      </c>
      <c r="L21" s="14">
        <f t="shared" si="1"/>
        <v>0</v>
      </c>
    </row>
    <row r="22" spans="1:17" ht="24" customHeight="1">
      <c r="A22" s="11">
        <v>5</v>
      </c>
      <c r="B22" s="11" t="s">
        <v>76</v>
      </c>
      <c r="C22" s="28" t="s">
        <v>77</v>
      </c>
      <c r="D22" s="11" t="s">
        <v>37</v>
      </c>
      <c r="E22" s="14">
        <v>335</v>
      </c>
      <c r="F22" s="14">
        <f t="shared" si="2"/>
        <v>0</v>
      </c>
      <c r="G22" s="14"/>
      <c r="H22" s="14"/>
      <c r="I22" s="14"/>
      <c r="J22" s="14">
        <f>(G22+H22+I22)*$J$5</f>
        <v>0</v>
      </c>
      <c r="K22" s="14">
        <f>(J22+I22+H22+G22)*$K$5</f>
        <v>0</v>
      </c>
      <c r="L22" s="14">
        <f t="shared" si="1"/>
        <v>0</v>
      </c>
      <c r="Q22" s="30"/>
    </row>
    <row r="23" spans="1:12" ht="20.1" customHeight="1">
      <c r="A23" s="11"/>
      <c r="B23" s="11"/>
      <c r="C23" s="11"/>
      <c r="D23" s="11"/>
      <c r="E23" s="14"/>
      <c r="F23" s="14">
        <f t="shared" si="2"/>
        <v>0</v>
      </c>
      <c r="G23" s="11"/>
      <c r="H23" s="11"/>
      <c r="I23" s="14"/>
      <c r="J23" s="14">
        <f>(G23+H23+I23)*$J$5</f>
        <v>0</v>
      </c>
      <c r="K23" s="14">
        <f>(J23+I23+H23+G23)*$K$5</f>
        <v>0</v>
      </c>
      <c r="L23" s="14"/>
    </row>
    <row r="24" spans="1:12" ht="24" customHeight="1">
      <c r="A24" s="18"/>
      <c r="B24" s="18" t="s">
        <v>47</v>
      </c>
      <c r="C24" s="18"/>
      <c r="D24" s="18"/>
      <c r="E24" s="19"/>
      <c r="F24" s="19"/>
      <c r="G24" s="18"/>
      <c r="H24" s="18"/>
      <c r="I24" s="19"/>
      <c r="J24" s="19"/>
      <c r="K24" s="19"/>
      <c r="L24" s="19">
        <f>SUM(L7:L23)</f>
        <v>0</v>
      </c>
    </row>
    <row r="25" spans="1:12" ht="18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8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mergeCells count="17">
    <mergeCell ref="A1:L1"/>
    <mergeCell ref="A2:L2"/>
    <mergeCell ref="G3:K3"/>
    <mergeCell ref="B6:C6"/>
    <mergeCell ref="B11:C11"/>
    <mergeCell ref="A25:L25"/>
    <mergeCell ref="A26:L2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L3:L5"/>
  </mergeCells>
  <printOptions/>
  <pageMargins left="0.75" right="0.75" top="1" bottom="1" header="0.511805555555556" footer="0.511805555555556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Q33"/>
  <sheetViews>
    <sheetView workbookViewId="0" topLeftCell="A9">
      <selection activeCell="A2" sqref="A2:L2"/>
    </sheetView>
  </sheetViews>
  <sheetFormatPr defaultColWidth="9.00390625" defaultRowHeight="15"/>
  <cols>
    <col min="1" max="1" width="5.57421875" style="1" customWidth="1"/>
    <col min="2" max="2" width="12.57421875" style="1" customWidth="1"/>
    <col min="3" max="3" width="30.57421875" style="1" customWidth="1"/>
    <col min="4" max="4" width="5.57421875" style="1" customWidth="1"/>
    <col min="5" max="5" width="9.57421875" style="1" customWidth="1"/>
    <col min="6" max="6" width="10.57421875" style="1" customWidth="1"/>
    <col min="7" max="11" width="8.57421875" style="1" customWidth="1"/>
    <col min="12" max="12" width="12.57421875" style="2" customWidth="1"/>
  </cols>
  <sheetData>
    <row r="1" spans="1:12" ht="36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24" customHeight="1">
      <c r="A2" s="25" t="s">
        <v>83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9"/>
    </row>
    <row r="3" spans="1:12" ht="15" customHeight="1">
      <c r="A3" s="9" t="s">
        <v>1</v>
      </c>
      <c r="B3" s="9" t="s">
        <v>24</v>
      </c>
      <c r="C3" s="9" t="s">
        <v>25</v>
      </c>
      <c r="D3" s="9" t="s">
        <v>26</v>
      </c>
      <c r="E3" s="9" t="s">
        <v>3</v>
      </c>
      <c r="F3" s="8" t="s">
        <v>27</v>
      </c>
      <c r="G3" s="9" t="s">
        <v>28</v>
      </c>
      <c r="H3" s="9"/>
      <c r="I3" s="9"/>
      <c r="J3" s="9"/>
      <c r="K3" s="9"/>
      <c r="L3" s="10" t="s">
        <v>29</v>
      </c>
    </row>
    <row r="4" spans="1:12" ht="15" customHeight="1">
      <c r="A4" s="9"/>
      <c r="B4" s="9"/>
      <c r="C4" s="9"/>
      <c r="D4" s="9"/>
      <c r="E4" s="9"/>
      <c r="F4" s="8"/>
      <c r="G4" s="9" t="s">
        <v>30</v>
      </c>
      <c r="H4" s="9" t="s">
        <v>31</v>
      </c>
      <c r="I4" s="8" t="s">
        <v>32</v>
      </c>
      <c r="J4" s="9" t="s">
        <v>33</v>
      </c>
      <c r="K4" s="9" t="s">
        <v>34</v>
      </c>
      <c r="L4" s="10"/>
    </row>
    <row r="5" spans="1:12" ht="15" customHeight="1">
      <c r="A5" s="9"/>
      <c r="B5" s="9"/>
      <c r="C5" s="9"/>
      <c r="D5" s="9"/>
      <c r="E5" s="9"/>
      <c r="F5" s="8"/>
      <c r="G5" s="9"/>
      <c r="H5" s="9"/>
      <c r="I5" s="8"/>
      <c r="J5" s="22">
        <v>0</v>
      </c>
      <c r="K5" s="22">
        <v>0</v>
      </c>
      <c r="L5" s="10"/>
    </row>
    <row r="6" spans="1:12" ht="24" customHeight="1">
      <c r="A6" s="11"/>
      <c r="B6" s="12" t="s">
        <v>49</v>
      </c>
      <c r="C6" s="13"/>
      <c r="D6" s="11"/>
      <c r="E6" s="14"/>
      <c r="F6" s="11"/>
      <c r="G6" s="11"/>
      <c r="H6" s="11"/>
      <c r="I6" s="11"/>
      <c r="J6" s="11"/>
      <c r="K6" s="11"/>
      <c r="L6" s="14"/>
    </row>
    <row r="7" spans="1:12" ht="24" customHeight="1">
      <c r="A7" s="11">
        <v>1</v>
      </c>
      <c r="B7" s="11" t="s">
        <v>50</v>
      </c>
      <c r="C7" s="11" t="s">
        <v>36</v>
      </c>
      <c r="D7" s="11" t="s">
        <v>37</v>
      </c>
      <c r="E7" s="15">
        <f>(2.49+2.31+6.4+3.55)*4.48+(6.7+3.7+4+5.82+2.4+3.2+2.4+2.07+2.67)*3.86</f>
        <v>193.3056</v>
      </c>
      <c r="F7" s="14">
        <f aca="true" t="shared" si="0" ref="F7:F11">SUM(G7:K7)</f>
        <v>0</v>
      </c>
      <c r="G7" s="14"/>
      <c r="H7" s="14"/>
      <c r="I7" s="14"/>
      <c r="J7" s="14">
        <f>(G7+H7+I7)*$J$5</f>
        <v>0</v>
      </c>
      <c r="K7" s="14">
        <f>(J7+I7+H7+G7)*$K$5</f>
        <v>0</v>
      </c>
      <c r="L7" s="14">
        <f>F7*E7</f>
        <v>0</v>
      </c>
    </row>
    <row r="8" spans="1:12" ht="36">
      <c r="A8" s="11">
        <v>2</v>
      </c>
      <c r="B8" s="11" t="s">
        <v>39</v>
      </c>
      <c r="C8" s="16" t="s">
        <v>84</v>
      </c>
      <c r="D8" s="11" t="s">
        <v>41</v>
      </c>
      <c r="E8" s="14">
        <v>1</v>
      </c>
      <c r="F8" s="14">
        <f t="shared" si="0"/>
        <v>0</v>
      </c>
      <c r="G8" s="14"/>
      <c r="H8" s="14"/>
      <c r="I8" s="14"/>
      <c r="J8" s="14">
        <f>(G8+H8+I8)*$J$5</f>
        <v>0</v>
      </c>
      <c r="K8" s="14">
        <f>(J8+I8+H8+G8)*$K$5</f>
        <v>0</v>
      </c>
      <c r="L8" s="14">
        <f>F8*E8</f>
        <v>0</v>
      </c>
    </row>
    <row r="9" spans="1:12" ht="24" customHeight="1">
      <c r="A9" s="11">
        <v>3</v>
      </c>
      <c r="B9" s="16" t="s">
        <v>85</v>
      </c>
      <c r="C9" s="26" t="s">
        <v>86</v>
      </c>
      <c r="D9" s="11" t="s">
        <v>41</v>
      </c>
      <c r="E9" s="14">
        <v>1</v>
      </c>
      <c r="F9" s="14">
        <f t="shared" si="0"/>
        <v>0</v>
      </c>
      <c r="G9" s="14"/>
      <c r="H9" s="14"/>
      <c r="I9" s="14"/>
      <c r="J9" s="14">
        <f>(G9+H9+I9)*$J$5</f>
        <v>0</v>
      </c>
      <c r="K9" s="14">
        <f>(J9+I9+H9+G9)*$K$5</f>
        <v>0</v>
      </c>
      <c r="L9" s="14">
        <f>F9*E9</f>
        <v>0</v>
      </c>
    </row>
    <row r="10" spans="1:12" ht="24" customHeight="1">
      <c r="A10" s="11">
        <v>4</v>
      </c>
      <c r="B10" s="11" t="s">
        <v>44</v>
      </c>
      <c r="C10" s="26"/>
      <c r="D10" s="11" t="s">
        <v>41</v>
      </c>
      <c r="E10" s="14">
        <v>1</v>
      </c>
      <c r="F10" s="14">
        <f t="shared" si="0"/>
        <v>0</v>
      </c>
      <c r="G10" s="14"/>
      <c r="H10" s="14"/>
      <c r="I10" s="14"/>
      <c r="J10" s="14">
        <f>(G10+H10+I10)*$J$5</f>
        <v>0</v>
      </c>
      <c r="K10" s="14">
        <f>(J10+I10+H10+G10)*$K$5</f>
        <v>0</v>
      </c>
      <c r="L10" s="14">
        <f>F10*E10</f>
        <v>0</v>
      </c>
    </row>
    <row r="11" spans="1:12" ht="24">
      <c r="A11" s="11">
        <v>5</v>
      </c>
      <c r="B11" s="11" t="s">
        <v>45</v>
      </c>
      <c r="C11" s="16" t="s">
        <v>46</v>
      </c>
      <c r="D11" s="11" t="s">
        <v>41</v>
      </c>
      <c r="E11" s="14">
        <v>1</v>
      </c>
      <c r="F11" s="14">
        <f t="shared" si="0"/>
        <v>0</v>
      </c>
      <c r="G11" s="11"/>
      <c r="H11" s="11"/>
      <c r="I11" s="14"/>
      <c r="J11" s="14">
        <f>(G11+H11+I11)*$J$5</f>
        <v>0</v>
      </c>
      <c r="K11" s="14">
        <f>(J11+I11+H11+G11)*$K$5</f>
        <v>0</v>
      </c>
      <c r="L11" s="14"/>
    </row>
    <row r="12" spans="1:12" ht="24" customHeight="1">
      <c r="A12" s="11"/>
      <c r="B12" s="12" t="s">
        <v>53</v>
      </c>
      <c r="C12" s="13"/>
      <c r="D12" s="11"/>
      <c r="E12" s="14"/>
      <c r="F12" s="14">
        <f aca="true" t="shared" si="1" ref="F12:F23">SUM(G12:K12)</f>
        <v>0</v>
      </c>
      <c r="G12" s="11"/>
      <c r="H12" s="11"/>
      <c r="I12" s="14"/>
      <c r="J12" s="11"/>
      <c r="K12" s="11"/>
      <c r="L12" s="14">
        <f>F12*E12</f>
        <v>0</v>
      </c>
    </row>
    <row r="13" spans="1:12" ht="24" customHeight="1">
      <c r="A13" s="11"/>
      <c r="B13" s="27" t="s">
        <v>87</v>
      </c>
      <c r="C13" s="16"/>
      <c r="D13" s="11"/>
      <c r="E13" s="14"/>
      <c r="F13" s="14">
        <f t="shared" si="1"/>
        <v>0</v>
      </c>
      <c r="G13" s="14"/>
      <c r="H13" s="14"/>
      <c r="I13" s="14"/>
      <c r="J13" s="11"/>
      <c r="K13" s="11"/>
      <c r="L13" s="14">
        <f aca="true" t="shared" si="2" ref="L13:L23">F13*E13</f>
        <v>0</v>
      </c>
    </row>
    <row r="14" spans="1:12" ht="24" customHeight="1">
      <c r="A14" s="11">
        <v>1</v>
      </c>
      <c r="B14" s="16" t="s">
        <v>88</v>
      </c>
      <c r="C14" s="16" t="s">
        <v>89</v>
      </c>
      <c r="D14" s="11" t="s">
        <v>37</v>
      </c>
      <c r="E14" s="14">
        <f>3.7*4+1.83*5.82</f>
        <v>25.4506</v>
      </c>
      <c r="F14" s="14">
        <f t="shared" si="1"/>
        <v>0</v>
      </c>
      <c r="G14" s="14"/>
      <c r="H14" s="14"/>
      <c r="I14" s="14"/>
      <c r="J14" s="14">
        <f>(G14+H14+I14)*$J$5</f>
        <v>0</v>
      </c>
      <c r="K14" s="14">
        <f>(J14+I14+H14+G14)*$K$5</f>
        <v>0</v>
      </c>
      <c r="L14" s="14">
        <f t="shared" si="2"/>
        <v>0</v>
      </c>
    </row>
    <row r="15" spans="1:12" ht="24" customHeight="1">
      <c r="A15" s="11"/>
      <c r="B15" s="11" t="s">
        <v>80</v>
      </c>
      <c r="C15" s="11"/>
      <c r="D15" s="11"/>
      <c r="E15" s="14"/>
      <c r="F15" s="14">
        <f t="shared" si="1"/>
        <v>0</v>
      </c>
      <c r="G15" s="14"/>
      <c r="H15" s="14"/>
      <c r="I15" s="14"/>
      <c r="J15" s="14">
        <f>(G15+H15+I15)*$J$5</f>
        <v>0</v>
      </c>
      <c r="K15" s="14">
        <f>(J15+I15+H15+G15)*$K$5</f>
        <v>0</v>
      </c>
      <c r="L15" s="14">
        <f t="shared" si="2"/>
        <v>0</v>
      </c>
    </row>
    <row r="16" spans="1:12" ht="24" customHeight="1">
      <c r="A16" s="11">
        <v>1</v>
      </c>
      <c r="B16" s="16" t="s">
        <v>58</v>
      </c>
      <c r="C16" s="16" t="s">
        <v>59</v>
      </c>
      <c r="D16" s="11" t="s">
        <v>37</v>
      </c>
      <c r="E16" s="14">
        <f>6.2*4.46+(4+3.7+5.4*3+6.2*2+3+1.5+1.73+5.82+10.16)*3.86-0.9*2*5-1.5*2*2</f>
        <v>238.5006</v>
      </c>
      <c r="F16" s="14">
        <f t="shared" si="1"/>
        <v>0</v>
      </c>
      <c r="G16" s="14"/>
      <c r="H16" s="14"/>
      <c r="I16" s="14"/>
      <c r="J16" s="14">
        <f>(G16+H16+I16)*$J$5</f>
        <v>0</v>
      </c>
      <c r="K16" s="14">
        <f>(J16+I16+H16+G16)*$K$5</f>
        <v>0</v>
      </c>
      <c r="L16" s="14">
        <f t="shared" si="2"/>
        <v>0</v>
      </c>
    </row>
    <row r="17" spans="1:12" ht="24" customHeight="1">
      <c r="A17" s="11"/>
      <c r="B17" s="11" t="s">
        <v>60</v>
      </c>
      <c r="C17" s="11"/>
      <c r="D17" s="11"/>
      <c r="E17" s="14"/>
      <c r="F17" s="14">
        <f t="shared" si="1"/>
        <v>0</v>
      </c>
      <c r="G17" s="14"/>
      <c r="H17" s="14"/>
      <c r="I17" s="14"/>
      <c r="J17" s="11"/>
      <c r="K17" s="11"/>
      <c r="L17" s="14">
        <f t="shared" si="2"/>
        <v>0</v>
      </c>
    </row>
    <row r="18" spans="1:12" ht="24" customHeight="1">
      <c r="A18" s="11">
        <v>1</v>
      </c>
      <c r="B18" s="11" t="s">
        <v>61</v>
      </c>
      <c r="C18" s="16" t="s">
        <v>62</v>
      </c>
      <c r="D18" s="11" t="s">
        <v>37</v>
      </c>
      <c r="E18" s="14">
        <f>E16*2</f>
        <v>477.0012</v>
      </c>
      <c r="F18" s="14">
        <f t="shared" si="1"/>
        <v>0</v>
      </c>
      <c r="G18" s="14"/>
      <c r="H18" s="14"/>
      <c r="I18" s="14"/>
      <c r="J18" s="14">
        <f>(G18+H18+I18)*$J$5</f>
        <v>0</v>
      </c>
      <c r="K18" s="14">
        <f>(J18+I18+H18+G18)*$K$5</f>
        <v>0</v>
      </c>
      <c r="L18" s="14">
        <f t="shared" si="2"/>
        <v>0</v>
      </c>
    </row>
    <row r="19" spans="1:12" ht="24" customHeight="1">
      <c r="A19" s="11"/>
      <c r="B19" s="11" t="s">
        <v>63</v>
      </c>
      <c r="C19" s="11"/>
      <c r="D19" s="11"/>
      <c r="E19" s="14"/>
      <c r="F19" s="14">
        <f t="shared" si="1"/>
        <v>0</v>
      </c>
      <c r="G19" s="14"/>
      <c r="H19" s="14"/>
      <c r="I19" s="14"/>
      <c r="J19" s="11"/>
      <c r="K19" s="11"/>
      <c r="L19" s="14">
        <f t="shared" si="2"/>
        <v>0</v>
      </c>
    </row>
    <row r="20" spans="1:12" ht="24">
      <c r="A20" s="11">
        <v>1</v>
      </c>
      <c r="B20" s="24" t="s">
        <v>64</v>
      </c>
      <c r="C20" s="16" t="s">
        <v>82</v>
      </c>
      <c r="D20" s="11" t="s">
        <v>66</v>
      </c>
      <c r="E20" s="14">
        <v>2</v>
      </c>
      <c r="F20" s="14">
        <f t="shared" si="1"/>
        <v>0</v>
      </c>
      <c r="G20" s="14"/>
      <c r="H20" s="14"/>
      <c r="I20" s="14"/>
      <c r="J20" s="14">
        <f>(G20+H20+I20)*$J$5</f>
        <v>0</v>
      </c>
      <c r="K20" s="14">
        <f>(J20+I20+H20+G20)*$K$5</f>
        <v>0</v>
      </c>
      <c r="L20" s="14">
        <f t="shared" si="2"/>
        <v>0</v>
      </c>
    </row>
    <row r="21" spans="1:12" ht="24">
      <c r="A21" s="11">
        <v>2</v>
      </c>
      <c r="B21" s="24" t="s">
        <v>64</v>
      </c>
      <c r="C21" s="16" t="s">
        <v>90</v>
      </c>
      <c r="D21" s="11" t="s">
        <v>66</v>
      </c>
      <c r="E21" s="14">
        <v>4</v>
      </c>
      <c r="F21" s="14">
        <f t="shared" si="1"/>
        <v>0</v>
      </c>
      <c r="G21" s="14"/>
      <c r="H21" s="14"/>
      <c r="I21" s="14"/>
      <c r="J21" s="14">
        <f>(G21+H21+I21)*$J$5</f>
        <v>0</v>
      </c>
      <c r="K21" s="14">
        <f>(J21+I21+H21+G21)*$K$5</f>
        <v>0</v>
      </c>
      <c r="L21" s="14">
        <f t="shared" si="2"/>
        <v>0</v>
      </c>
    </row>
    <row r="22" spans="1:12" ht="24">
      <c r="A22" s="11">
        <v>3</v>
      </c>
      <c r="B22" s="24" t="s">
        <v>64</v>
      </c>
      <c r="C22" s="16" t="s">
        <v>91</v>
      </c>
      <c r="D22" s="11" t="s">
        <v>66</v>
      </c>
      <c r="E22" s="14">
        <v>5</v>
      </c>
      <c r="F22" s="14">
        <f t="shared" si="1"/>
        <v>0</v>
      </c>
      <c r="G22" s="14"/>
      <c r="H22" s="14"/>
      <c r="I22" s="14"/>
      <c r="J22" s="14">
        <f>(G22+H22+I22)*$J$5</f>
        <v>0</v>
      </c>
      <c r="K22" s="14">
        <f>(J22+I22+H22+G22)*$K$5</f>
        <v>0</v>
      </c>
      <c r="L22" s="14">
        <f t="shared" si="2"/>
        <v>0</v>
      </c>
    </row>
    <row r="23" spans="1:12" ht="20.1" customHeight="1">
      <c r="A23" s="11">
        <v>4</v>
      </c>
      <c r="B23" s="11" t="s">
        <v>67</v>
      </c>
      <c r="C23" s="11" t="s">
        <v>68</v>
      </c>
      <c r="D23" s="11" t="s">
        <v>66</v>
      </c>
      <c r="E23" s="14">
        <v>3</v>
      </c>
      <c r="F23" s="14">
        <f t="shared" si="1"/>
        <v>0</v>
      </c>
      <c r="G23" s="14"/>
      <c r="H23" s="14"/>
      <c r="I23" s="14"/>
      <c r="J23" s="14">
        <f>(G23+H23+I23)*$J$5</f>
        <v>0</v>
      </c>
      <c r="K23" s="14">
        <f>(J23+I23+H23+G23)*$K$5</f>
        <v>0</v>
      </c>
      <c r="L23" s="14">
        <f t="shared" si="2"/>
        <v>0</v>
      </c>
    </row>
    <row r="24" spans="1:12" ht="20.1" customHeight="1">
      <c r="A24" s="11"/>
      <c r="B24" s="11" t="s">
        <v>69</v>
      </c>
      <c r="C24" s="11"/>
      <c r="D24" s="11"/>
      <c r="E24" s="14"/>
      <c r="F24" s="14">
        <f aca="true" t="shared" si="3" ref="F24:F30">SUM(G24:K24)</f>
        <v>0</v>
      </c>
      <c r="G24" s="14"/>
      <c r="H24" s="14"/>
      <c r="I24" s="14"/>
      <c r="J24" s="14">
        <f>(G24+H24+I24)*$J$5</f>
        <v>0</v>
      </c>
      <c r="K24" s="14">
        <f>(J24+I24+H24+G24)*$K$5</f>
        <v>0</v>
      </c>
      <c r="L24" s="14">
        <f aca="true" t="shared" si="4" ref="L24:L29">F24*E24</f>
        <v>0</v>
      </c>
    </row>
    <row r="25" spans="1:12" ht="24" customHeight="1">
      <c r="A25" s="11">
        <v>1</v>
      </c>
      <c r="B25" s="11" t="s">
        <v>70</v>
      </c>
      <c r="C25" s="16" t="s">
        <v>71</v>
      </c>
      <c r="D25" s="11" t="s">
        <v>66</v>
      </c>
      <c r="E25" s="14">
        <v>10</v>
      </c>
      <c r="F25" s="14">
        <f t="shared" si="3"/>
        <v>0</v>
      </c>
      <c r="G25" s="14"/>
      <c r="H25" s="14"/>
      <c r="I25" s="14"/>
      <c r="J25" s="14">
        <f>(G25+H25+I25)*$J$5</f>
        <v>0</v>
      </c>
      <c r="K25" s="14">
        <f>(J25+I25+H25+G25)*$K$5</f>
        <v>0</v>
      </c>
      <c r="L25" s="14">
        <f t="shared" si="4"/>
        <v>0</v>
      </c>
    </row>
    <row r="26" spans="1:12" ht="24" customHeight="1">
      <c r="A26" s="11">
        <v>2</v>
      </c>
      <c r="B26" s="11" t="s">
        <v>92</v>
      </c>
      <c r="C26" s="16" t="s">
        <v>71</v>
      </c>
      <c r="D26" s="11" t="s">
        <v>66</v>
      </c>
      <c r="E26" s="14">
        <v>19</v>
      </c>
      <c r="F26" s="14">
        <f t="shared" si="3"/>
        <v>0</v>
      </c>
      <c r="G26" s="14"/>
      <c r="H26" s="14"/>
      <c r="I26" s="14"/>
      <c r="J26" s="14">
        <f>(G26+H26+I26)*$J$5</f>
        <v>0</v>
      </c>
      <c r="K26" s="14">
        <f>(J26+I26+H26+G26)*$K$5</f>
        <v>0</v>
      </c>
      <c r="L26" s="14">
        <f t="shared" si="4"/>
        <v>0</v>
      </c>
    </row>
    <row r="27" spans="1:12" ht="24" customHeight="1">
      <c r="A27" s="11">
        <v>3</v>
      </c>
      <c r="B27" s="11" t="s">
        <v>72</v>
      </c>
      <c r="C27" s="16" t="s">
        <v>73</v>
      </c>
      <c r="D27" s="11" t="s">
        <v>66</v>
      </c>
      <c r="E27" s="14">
        <v>5</v>
      </c>
      <c r="F27" s="14">
        <f t="shared" si="3"/>
        <v>0</v>
      </c>
      <c r="G27" s="14"/>
      <c r="H27" s="14"/>
      <c r="I27" s="14"/>
      <c r="J27" s="14">
        <f>(G27+H27+I27)*$J$5</f>
        <v>0</v>
      </c>
      <c r="K27" s="14">
        <f>(J27+I27+H27+G27)*$K$5</f>
        <v>0</v>
      </c>
      <c r="L27" s="14">
        <f t="shared" si="4"/>
        <v>0</v>
      </c>
    </row>
    <row r="28" spans="1:12" ht="24" customHeight="1">
      <c r="A28" s="11">
        <v>4</v>
      </c>
      <c r="B28" s="11" t="s">
        <v>74</v>
      </c>
      <c r="C28" s="16" t="s">
        <v>75</v>
      </c>
      <c r="D28" s="11" t="s">
        <v>66</v>
      </c>
      <c r="E28" s="14">
        <v>38</v>
      </c>
      <c r="F28" s="14">
        <f t="shared" si="3"/>
        <v>0</v>
      </c>
      <c r="G28" s="14"/>
      <c r="H28" s="14"/>
      <c r="I28" s="14"/>
      <c r="J28" s="14">
        <f>(G28+H28+I28)*$J$5</f>
        <v>0</v>
      </c>
      <c r="K28" s="14">
        <f>(J28+I28+H28+G28)*$K$5</f>
        <v>0</v>
      </c>
      <c r="L28" s="14">
        <f t="shared" si="4"/>
        <v>0</v>
      </c>
    </row>
    <row r="29" spans="1:17" ht="24" customHeight="1">
      <c r="A29" s="11">
        <v>5</v>
      </c>
      <c r="B29" s="11" t="s">
        <v>76</v>
      </c>
      <c r="C29" s="28" t="s">
        <v>77</v>
      </c>
      <c r="D29" s="11" t="s">
        <v>37</v>
      </c>
      <c r="E29" s="14">
        <f>6.7*17.93+4*3.7</f>
        <v>134.931</v>
      </c>
      <c r="F29" s="14">
        <f t="shared" si="3"/>
        <v>0</v>
      </c>
      <c r="G29" s="14"/>
      <c r="H29" s="14"/>
      <c r="I29" s="14"/>
      <c r="J29" s="14">
        <f>(G29+H29+I29)*$J$5</f>
        <v>0</v>
      </c>
      <c r="K29" s="14">
        <f>(J29+I29+H29+G29)*$K$5</f>
        <v>0</v>
      </c>
      <c r="L29" s="14">
        <f t="shared" si="4"/>
        <v>0</v>
      </c>
      <c r="Q29" s="30"/>
    </row>
    <row r="30" spans="1:12" ht="20.1" customHeight="1">
      <c r="A30" s="11">
        <v>6</v>
      </c>
      <c r="B30" s="11" t="s">
        <v>93</v>
      </c>
      <c r="C30" s="11"/>
      <c r="D30" s="11" t="s">
        <v>66</v>
      </c>
      <c r="E30" s="14">
        <v>4</v>
      </c>
      <c r="F30" s="14">
        <f t="shared" si="3"/>
        <v>0</v>
      </c>
      <c r="G30" s="11"/>
      <c r="H30" s="11"/>
      <c r="I30" s="14"/>
      <c r="J30" s="14">
        <f>(G30+H30+I30)*$J$5</f>
        <v>0</v>
      </c>
      <c r="K30" s="14">
        <f>(J30+I30+H30+G30)*$K$5</f>
        <v>0</v>
      </c>
      <c r="L30" s="14"/>
    </row>
    <row r="31" spans="1:12" ht="24" customHeight="1">
      <c r="A31" s="18"/>
      <c r="B31" s="18" t="s">
        <v>47</v>
      </c>
      <c r="C31" s="18"/>
      <c r="D31" s="18"/>
      <c r="E31" s="19"/>
      <c r="F31" s="19"/>
      <c r="G31" s="18"/>
      <c r="H31" s="18"/>
      <c r="I31" s="19"/>
      <c r="J31" s="19"/>
      <c r="K31" s="19"/>
      <c r="L31" s="19">
        <f>SUM(L7:L30)</f>
        <v>0</v>
      </c>
    </row>
    <row r="32" spans="1:12" ht="18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8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</sheetData>
  <mergeCells count="17">
    <mergeCell ref="A1:L1"/>
    <mergeCell ref="A2:L2"/>
    <mergeCell ref="G3:K3"/>
    <mergeCell ref="B6:C6"/>
    <mergeCell ref="B12:C12"/>
    <mergeCell ref="A32:L32"/>
    <mergeCell ref="A33:L3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L3:L5"/>
  </mergeCells>
  <printOptions/>
  <pageMargins left="0.75" right="0.75" top="1" bottom="1" header="0.511805555555556" footer="0.511805555555556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6"/>
  <sheetViews>
    <sheetView tabSelected="1" workbookViewId="0" topLeftCell="A1">
      <selection activeCell="O21" sqref="O21"/>
    </sheetView>
  </sheetViews>
  <sheetFormatPr defaultColWidth="9.00390625" defaultRowHeight="15"/>
  <cols>
    <col min="1" max="1" width="5.57421875" style="1" customWidth="1"/>
    <col min="2" max="2" width="12.57421875" style="1" customWidth="1"/>
    <col min="3" max="3" width="30.57421875" style="1" customWidth="1"/>
    <col min="4" max="4" width="5.57421875" style="1" customWidth="1"/>
    <col min="5" max="5" width="8.57421875" style="2" customWidth="1"/>
    <col min="6" max="6" width="10.57421875" style="1" customWidth="1"/>
    <col min="7" max="7" width="8.57421875" style="1" customWidth="1"/>
    <col min="8" max="8" width="9.140625" style="1" customWidth="1"/>
    <col min="9" max="11" width="8.57421875" style="1" customWidth="1"/>
    <col min="12" max="12" width="12.57421875" style="2" customWidth="1"/>
    <col min="13" max="13" width="7.421875" style="0" hidden="1" customWidth="1"/>
  </cols>
  <sheetData>
    <row r="1" spans="1:12" ht="36" customHeight="1">
      <c r="A1" s="3" t="s">
        <v>22</v>
      </c>
      <c r="B1" s="4"/>
      <c r="C1" s="4"/>
      <c r="D1" s="4"/>
      <c r="E1" s="5"/>
      <c r="F1" s="4"/>
      <c r="G1" s="4"/>
      <c r="H1" s="4"/>
      <c r="I1" s="4"/>
      <c r="J1" s="4"/>
      <c r="K1" s="4"/>
      <c r="L1" s="5"/>
    </row>
    <row r="2" spans="1:12" ht="30" customHeight="1">
      <c r="A2" s="6" t="s">
        <v>94</v>
      </c>
      <c r="B2" s="6"/>
      <c r="C2" s="6"/>
      <c r="D2" s="6"/>
      <c r="E2" s="7"/>
      <c r="F2" s="6"/>
      <c r="G2" s="6"/>
      <c r="H2" s="6"/>
      <c r="I2" s="6"/>
      <c r="J2" s="6"/>
      <c r="K2" s="6"/>
      <c r="L2" s="7"/>
    </row>
    <row r="3" spans="1:12" ht="15" customHeight="1">
      <c r="A3" s="8" t="s">
        <v>1</v>
      </c>
      <c r="B3" s="9" t="s">
        <v>24</v>
      </c>
      <c r="C3" s="9" t="s">
        <v>25</v>
      </c>
      <c r="D3" s="9" t="s">
        <v>26</v>
      </c>
      <c r="E3" s="10" t="s">
        <v>3</v>
      </c>
      <c r="F3" s="8" t="s">
        <v>27</v>
      </c>
      <c r="G3" s="9" t="s">
        <v>28</v>
      </c>
      <c r="H3" s="9"/>
      <c r="I3" s="9"/>
      <c r="J3" s="9"/>
      <c r="K3" s="9"/>
      <c r="L3" s="10" t="s">
        <v>29</v>
      </c>
    </row>
    <row r="4" spans="1:12" ht="15" customHeight="1">
      <c r="A4" s="8"/>
      <c r="B4" s="9"/>
      <c r="C4" s="9"/>
      <c r="D4" s="9"/>
      <c r="E4" s="10"/>
      <c r="F4" s="8"/>
      <c r="G4" s="9" t="s">
        <v>30</v>
      </c>
      <c r="H4" s="9" t="s">
        <v>31</v>
      </c>
      <c r="I4" s="8" t="s">
        <v>32</v>
      </c>
      <c r="J4" s="9" t="s">
        <v>33</v>
      </c>
      <c r="K4" s="9" t="s">
        <v>34</v>
      </c>
      <c r="L4" s="10"/>
    </row>
    <row r="5" spans="1:12" ht="15" customHeight="1">
      <c r="A5" s="8"/>
      <c r="B5" s="9"/>
      <c r="C5" s="9"/>
      <c r="D5" s="9"/>
      <c r="E5" s="10"/>
      <c r="F5" s="8"/>
      <c r="G5" s="9"/>
      <c r="H5" s="9"/>
      <c r="I5" s="8"/>
      <c r="J5" s="22">
        <v>0</v>
      </c>
      <c r="K5" s="22">
        <v>0</v>
      </c>
      <c r="L5" s="10"/>
    </row>
    <row r="6" spans="1:12" ht="24" customHeight="1">
      <c r="A6" s="11"/>
      <c r="B6" s="12" t="s">
        <v>49</v>
      </c>
      <c r="C6" s="13"/>
      <c r="D6" s="11"/>
      <c r="E6" s="14"/>
      <c r="F6" s="11"/>
      <c r="G6" s="11"/>
      <c r="H6" s="11"/>
      <c r="I6" s="11"/>
      <c r="J6" s="11"/>
      <c r="K6" s="11"/>
      <c r="L6" s="14"/>
    </row>
    <row r="7" spans="1:13" ht="24" customHeight="1">
      <c r="A7" s="11">
        <v>1</v>
      </c>
      <c r="B7" s="11" t="s">
        <v>50</v>
      </c>
      <c r="C7" s="11" t="s">
        <v>95</v>
      </c>
      <c r="D7" s="11" t="s">
        <v>37</v>
      </c>
      <c r="E7" s="15">
        <v>2.7</v>
      </c>
      <c r="F7" s="14">
        <f aca="true" t="shared" si="0" ref="F7:F11">SUM(G7:K7)</f>
        <v>0</v>
      </c>
      <c r="G7" s="14"/>
      <c r="H7" s="14"/>
      <c r="I7" s="14"/>
      <c r="J7" s="14">
        <f>(G7+H7+I7)*$J$5</f>
        <v>0</v>
      </c>
      <c r="K7" s="14">
        <f>(J7+I7+H7+G7)*$K$5</f>
        <v>0</v>
      </c>
      <c r="L7" s="14">
        <f>F7*E7</f>
        <v>0</v>
      </c>
      <c r="M7" s="23">
        <f>1*(3.65*9+1.75*3+1.2*5+3.88*6+2.82*6)</f>
        <v>84.3</v>
      </c>
    </row>
    <row r="8" spans="1:13" ht="24" customHeight="1">
      <c r="A8" s="11">
        <v>2</v>
      </c>
      <c r="B8" s="16" t="s">
        <v>96</v>
      </c>
      <c r="C8" s="16" t="s">
        <v>97</v>
      </c>
      <c r="D8" s="11" t="s">
        <v>98</v>
      </c>
      <c r="E8" s="15">
        <v>2</v>
      </c>
      <c r="F8" s="14">
        <f t="shared" si="0"/>
        <v>0</v>
      </c>
      <c r="G8" s="14"/>
      <c r="H8" s="14"/>
      <c r="I8" s="14"/>
      <c r="J8" s="14">
        <f>(G8+H8+I8)*$J$5</f>
        <v>0</v>
      </c>
      <c r="K8" s="14">
        <f>(J8+I8+H8+G8)*$K$5</f>
        <v>0</v>
      </c>
      <c r="L8" s="14">
        <f>F8*E8</f>
        <v>0</v>
      </c>
      <c r="M8" s="23">
        <f>0.3*(1.095*7*12+0.88*5*4+1.095*5*6+1.075*17)</f>
        <v>48.2115</v>
      </c>
    </row>
    <row r="9" spans="1:13" ht="24" customHeight="1">
      <c r="A9" s="11">
        <v>3</v>
      </c>
      <c r="B9" s="16" t="s">
        <v>99</v>
      </c>
      <c r="C9" s="16" t="s">
        <v>97</v>
      </c>
      <c r="D9" s="11" t="s">
        <v>98</v>
      </c>
      <c r="E9" s="15">
        <v>2</v>
      </c>
      <c r="F9" s="14"/>
      <c r="G9" s="14"/>
      <c r="H9" s="14"/>
      <c r="I9" s="14"/>
      <c r="J9" s="14"/>
      <c r="K9" s="14"/>
      <c r="L9" s="14"/>
      <c r="M9" s="23"/>
    </row>
    <row r="10" spans="1:13" ht="24" customHeight="1">
      <c r="A10" s="11">
        <v>4</v>
      </c>
      <c r="B10" s="11" t="s">
        <v>44</v>
      </c>
      <c r="C10" s="17"/>
      <c r="D10" s="11" t="s">
        <v>41</v>
      </c>
      <c r="E10" s="15">
        <v>1</v>
      </c>
      <c r="F10" s="14">
        <f t="shared" si="0"/>
        <v>0</v>
      </c>
      <c r="G10" s="14"/>
      <c r="H10" s="14"/>
      <c r="I10" s="14"/>
      <c r="J10" s="14">
        <f>(G10+H10+I10)*$J$5</f>
        <v>0</v>
      </c>
      <c r="K10" s="14">
        <f>(J10+I10+H10+G10)*$K$5</f>
        <v>0</v>
      </c>
      <c r="L10" s="14">
        <f>F10*E10</f>
        <v>0</v>
      </c>
      <c r="M10" s="23">
        <f>2*122.66</f>
        <v>245.32</v>
      </c>
    </row>
    <row r="11" spans="1:12" ht="24">
      <c r="A11" s="11">
        <v>5</v>
      </c>
      <c r="B11" s="11" t="s">
        <v>45</v>
      </c>
      <c r="C11" s="16" t="s">
        <v>46</v>
      </c>
      <c r="D11" s="11" t="s">
        <v>41</v>
      </c>
      <c r="E11" s="14">
        <v>1</v>
      </c>
      <c r="F11" s="14">
        <f t="shared" si="0"/>
        <v>0</v>
      </c>
      <c r="G11" s="11"/>
      <c r="H11" s="11"/>
      <c r="I11" s="14"/>
      <c r="J11" s="14">
        <f>(G11+H11+I11)*$J$5</f>
        <v>0</v>
      </c>
      <c r="K11" s="14">
        <f>(J11+I11+H11+G11)*$K$5</f>
        <v>0</v>
      </c>
      <c r="L11" s="14"/>
    </row>
    <row r="12" spans="1:12" ht="24" customHeight="1">
      <c r="A12" s="11"/>
      <c r="B12" s="12" t="s">
        <v>53</v>
      </c>
      <c r="C12" s="13"/>
      <c r="D12" s="11"/>
      <c r="E12" s="14"/>
      <c r="F12" s="14">
        <f aca="true" t="shared" si="1" ref="F12:F19">SUM(G12:K12)</f>
        <v>0</v>
      </c>
      <c r="G12" s="11"/>
      <c r="H12" s="11"/>
      <c r="I12" s="14"/>
      <c r="J12" s="11"/>
      <c r="K12" s="11"/>
      <c r="L12" s="14">
        <f aca="true" t="shared" si="2" ref="L12:L19">F12*E12</f>
        <v>0</v>
      </c>
    </row>
    <row r="13" spans="1:12" ht="24" customHeight="1">
      <c r="A13" s="11"/>
      <c r="B13" s="11" t="s">
        <v>100</v>
      </c>
      <c r="C13" s="11"/>
      <c r="D13" s="11"/>
      <c r="E13" s="14"/>
      <c r="F13" s="14">
        <f t="shared" si="1"/>
        <v>0</v>
      </c>
      <c r="G13" s="14"/>
      <c r="H13" s="14"/>
      <c r="I13" s="14"/>
      <c r="J13" s="14">
        <f>(G13+H13+I13)*$J$5</f>
        <v>0</v>
      </c>
      <c r="K13" s="14">
        <f>(J13+I13+H13+G13)*$K$5</f>
        <v>0</v>
      </c>
      <c r="L13" s="14">
        <f t="shared" si="2"/>
        <v>0</v>
      </c>
    </row>
    <row r="14" spans="1:12" ht="24" customHeight="1">
      <c r="A14" s="11">
        <v>1</v>
      </c>
      <c r="B14" s="16" t="s">
        <v>101</v>
      </c>
      <c r="C14" s="16" t="s">
        <v>102</v>
      </c>
      <c r="D14" s="11" t="s">
        <v>37</v>
      </c>
      <c r="E14" s="14">
        <f>E7</f>
        <v>2.7</v>
      </c>
      <c r="F14" s="14">
        <f t="shared" si="1"/>
        <v>0</v>
      </c>
      <c r="G14" s="14"/>
      <c r="H14" s="14"/>
      <c r="I14" s="14"/>
      <c r="J14" s="14">
        <f>(G14+H14+I14)*$J$5</f>
        <v>0</v>
      </c>
      <c r="K14" s="14">
        <f>(J14+I14+H14+G14)*$K$5</f>
        <v>0</v>
      </c>
      <c r="L14" s="14">
        <f t="shared" si="2"/>
        <v>0</v>
      </c>
    </row>
    <row r="15" spans="1:12" ht="24" customHeight="1">
      <c r="A15" s="11">
        <v>2</v>
      </c>
      <c r="B15" s="16" t="s">
        <v>103</v>
      </c>
      <c r="C15" s="16" t="s">
        <v>104</v>
      </c>
      <c r="D15" s="11" t="s">
        <v>37</v>
      </c>
      <c r="E15" s="14">
        <f>E14*2</f>
        <v>5.4</v>
      </c>
      <c r="F15" s="14">
        <f t="shared" si="1"/>
        <v>0</v>
      </c>
      <c r="G15" s="14"/>
      <c r="H15" s="14"/>
      <c r="I15" s="14"/>
      <c r="J15" s="14">
        <f>(G15+H15+I15)*$J$5</f>
        <v>0</v>
      </c>
      <c r="K15" s="14">
        <f>(J15+I15+H15+G15)*$K$5</f>
        <v>0</v>
      </c>
      <c r="L15" s="14">
        <f t="shared" si="2"/>
        <v>0</v>
      </c>
    </row>
    <row r="16" spans="1:12" ht="24" customHeight="1">
      <c r="A16" s="11"/>
      <c r="B16" s="11" t="s">
        <v>105</v>
      </c>
      <c r="C16" s="11"/>
      <c r="D16" s="11"/>
      <c r="E16" s="14"/>
      <c r="F16" s="14">
        <f t="shared" si="1"/>
        <v>0</v>
      </c>
      <c r="G16" s="14"/>
      <c r="H16" s="14"/>
      <c r="I16" s="14"/>
      <c r="J16" s="11"/>
      <c r="K16" s="11"/>
      <c r="L16" s="14">
        <f t="shared" si="2"/>
        <v>0</v>
      </c>
    </row>
    <row r="17" spans="1:12" ht="24" customHeight="1">
      <c r="A17" s="11">
        <v>1</v>
      </c>
      <c r="B17" s="11" t="s">
        <v>61</v>
      </c>
      <c r="C17" s="16" t="s">
        <v>62</v>
      </c>
      <c r="D17" s="11" t="s">
        <v>37</v>
      </c>
      <c r="E17" s="14">
        <f>E15</f>
        <v>5.4</v>
      </c>
      <c r="F17" s="14">
        <f t="shared" si="1"/>
        <v>0</v>
      </c>
      <c r="G17" s="14"/>
      <c r="H17" s="14"/>
      <c r="I17" s="14"/>
      <c r="J17" s="14">
        <f>(G17+H17+I17)*$J$5</f>
        <v>0</v>
      </c>
      <c r="K17" s="14">
        <f>(J17+I17+H17+G17)*$K$5</f>
        <v>0</v>
      </c>
      <c r="L17" s="14">
        <f t="shared" si="2"/>
        <v>0</v>
      </c>
    </row>
    <row r="18" spans="1:12" ht="24" customHeight="1">
      <c r="A18" s="11"/>
      <c r="B18" s="11" t="s">
        <v>106</v>
      </c>
      <c r="C18" s="11"/>
      <c r="D18" s="11"/>
      <c r="E18" s="14"/>
      <c r="F18" s="14">
        <f t="shared" si="1"/>
        <v>0</v>
      </c>
      <c r="G18" s="14"/>
      <c r="H18" s="14"/>
      <c r="I18" s="14"/>
      <c r="J18" s="11"/>
      <c r="K18" s="11"/>
      <c r="L18" s="14">
        <f t="shared" si="2"/>
        <v>0</v>
      </c>
    </row>
    <row r="19" spans="1:13" ht="24" customHeight="1">
      <c r="A19" s="11">
        <v>1</v>
      </c>
      <c r="B19" s="16" t="s">
        <v>107</v>
      </c>
      <c r="C19" s="16" t="s">
        <v>108</v>
      </c>
      <c r="D19" s="11" t="s">
        <v>98</v>
      </c>
      <c r="E19" s="15">
        <v>2</v>
      </c>
      <c r="F19" s="14">
        <f t="shared" si="1"/>
        <v>0</v>
      </c>
      <c r="G19" s="14"/>
      <c r="H19" s="14"/>
      <c r="I19" s="14"/>
      <c r="J19" s="14">
        <f>(G19+H19+I19)*$J$5</f>
        <v>0</v>
      </c>
      <c r="K19" s="14">
        <f>(J19+I19+H19+G19)*$K$5</f>
        <v>0</v>
      </c>
      <c r="L19" s="14">
        <f t="shared" si="2"/>
        <v>0</v>
      </c>
      <c r="M19" s="23">
        <f>0.3*(1.095*7*12+0.88*5*4+1.095*5*6+1.075*17)</f>
        <v>48.2115</v>
      </c>
    </row>
    <row r="20" spans="1:13" ht="24" customHeight="1">
      <c r="A20" s="11">
        <v>2</v>
      </c>
      <c r="B20" s="16" t="s">
        <v>109</v>
      </c>
      <c r="C20" s="16" t="s">
        <v>110</v>
      </c>
      <c r="D20" s="11" t="s">
        <v>98</v>
      </c>
      <c r="E20" s="15">
        <v>2</v>
      </c>
      <c r="F20" s="14"/>
      <c r="G20" s="14"/>
      <c r="H20" s="14"/>
      <c r="I20" s="14"/>
      <c r="J20" s="14"/>
      <c r="K20" s="14"/>
      <c r="L20" s="14"/>
      <c r="M20" s="23"/>
    </row>
    <row r="21" spans="1:12" ht="24" customHeight="1">
      <c r="A21" s="11"/>
      <c r="B21" s="24" t="s">
        <v>111</v>
      </c>
      <c r="C21" s="16"/>
      <c r="D21" s="11"/>
      <c r="E21" s="14"/>
      <c r="F21" s="14">
        <f>SUM(G21:K21)</f>
        <v>0</v>
      </c>
      <c r="G21" s="14"/>
      <c r="H21" s="14"/>
      <c r="I21" s="14"/>
      <c r="J21" s="14">
        <f>(G21+H21+I21)*$J$5</f>
        <v>0</v>
      </c>
      <c r="K21" s="14">
        <f>(J21+I21+H21+G21)*$K$5</f>
        <v>0</v>
      </c>
      <c r="L21" s="14">
        <f>F21*E21</f>
        <v>0</v>
      </c>
    </row>
    <row r="22" spans="1:12" ht="36">
      <c r="A22" s="11">
        <v>1</v>
      </c>
      <c r="B22" s="16" t="s">
        <v>112</v>
      </c>
      <c r="C22" s="16" t="s">
        <v>113</v>
      </c>
      <c r="D22" s="11" t="s">
        <v>41</v>
      </c>
      <c r="E22" s="14">
        <v>1</v>
      </c>
      <c r="F22" s="14">
        <f>SUM(G22:K22)</f>
        <v>0</v>
      </c>
      <c r="G22" s="11"/>
      <c r="H22" s="11"/>
      <c r="I22" s="14"/>
      <c r="J22" s="14">
        <f>(G22+H22+I22)*$J$5</f>
        <v>0</v>
      </c>
      <c r="K22" s="14">
        <f>(J22+I22+H22+G22)*$K$5</f>
        <v>0</v>
      </c>
      <c r="L22" s="14"/>
    </row>
    <row r="23" spans="1:12" ht="20.1" customHeight="1">
      <c r="A23" s="11"/>
      <c r="B23" s="11"/>
      <c r="C23" s="11"/>
      <c r="D23" s="11"/>
      <c r="E23" s="14"/>
      <c r="F23" s="14">
        <f>SUM(G23:K23)</f>
        <v>0</v>
      </c>
      <c r="G23" s="11"/>
      <c r="H23" s="11"/>
      <c r="I23" s="14"/>
      <c r="J23" s="14">
        <f>(G23+H23+I23)*$J$5</f>
        <v>0</v>
      </c>
      <c r="K23" s="14">
        <f>(J23+I23+H23+G23)*$K$5</f>
        <v>0</v>
      </c>
      <c r="L23" s="14"/>
    </row>
    <row r="24" spans="1:12" ht="20.1" customHeight="1">
      <c r="A24" s="18"/>
      <c r="B24" s="18" t="s">
        <v>47</v>
      </c>
      <c r="C24" s="18"/>
      <c r="D24" s="18"/>
      <c r="E24" s="19"/>
      <c r="F24" s="19"/>
      <c r="G24" s="18"/>
      <c r="H24" s="18"/>
      <c r="I24" s="19"/>
      <c r="J24" s="19"/>
      <c r="K24" s="19"/>
      <c r="L24" s="19">
        <f>SUM(L7:L23)</f>
        <v>0</v>
      </c>
    </row>
    <row r="25" spans="1:12" ht="18.75" customHeight="1">
      <c r="A25" s="20"/>
      <c r="B25" s="20"/>
      <c r="C25" s="20"/>
      <c r="D25" s="20"/>
      <c r="E25" s="21"/>
      <c r="F25" s="20"/>
      <c r="G25" s="20"/>
      <c r="H25" s="20"/>
      <c r="I25" s="20"/>
      <c r="J25" s="20"/>
      <c r="K25" s="20"/>
      <c r="L25" s="20"/>
    </row>
    <row r="26" spans="1:12" ht="18.75">
      <c r="A26" s="20"/>
      <c r="B26" s="20"/>
      <c r="C26" s="20"/>
      <c r="D26" s="20"/>
      <c r="E26" s="21"/>
      <c r="F26" s="20"/>
      <c r="G26" s="20"/>
      <c r="H26" s="20"/>
      <c r="I26" s="20"/>
      <c r="J26" s="20"/>
      <c r="K26" s="20"/>
      <c r="L26" s="20"/>
    </row>
  </sheetData>
  <mergeCells count="17">
    <mergeCell ref="A1:L1"/>
    <mergeCell ref="A2:L2"/>
    <mergeCell ref="G3:K3"/>
    <mergeCell ref="B6:C6"/>
    <mergeCell ref="B12:C12"/>
    <mergeCell ref="A25:L25"/>
    <mergeCell ref="A26:L2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L3:L5"/>
  </mergeCells>
  <printOptions/>
  <pageMargins left="0.75" right="0.75" top="1" bottom="1" header="0.511805555555556" footer="0.511805555555556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9"/>
  <sheetViews>
    <sheetView workbookViewId="0" topLeftCell="A1">
      <selection activeCell="H20" sqref="H20"/>
    </sheetView>
  </sheetViews>
  <sheetFormatPr defaultColWidth="9.00390625" defaultRowHeight="15"/>
  <cols>
    <col min="1" max="1" width="5.57421875" style="1" customWidth="1"/>
    <col min="2" max="2" width="12.57421875" style="1" customWidth="1"/>
    <col min="3" max="3" width="30.57421875" style="1" customWidth="1"/>
    <col min="4" max="4" width="5.57421875" style="1" customWidth="1"/>
    <col min="5" max="5" width="8.57421875" style="2" customWidth="1"/>
    <col min="6" max="6" width="10.57421875" style="1" customWidth="1"/>
    <col min="7" max="7" width="8.57421875" style="1" customWidth="1"/>
    <col min="8" max="8" width="9.140625" style="1" customWidth="1"/>
    <col min="9" max="11" width="8.57421875" style="1" customWidth="1"/>
    <col min="12" max="12" width="12.57421875" style="2" customWidth="1"/>
    <col min="13" max="13" width="7.421875" style="0" hidden="1" customWidth="1"/>
  </cols>
  <sheetData>
    <row r="1" spans="1:12" ht="36" customHeight="1">
      <c r="A1" s="3" t="s">
        <v>22</v>
      </c>
      <c r="B1" s="4"/>
      <c r="C1" s="4"/>
      <c r="D1" s="4"/>
      <c r="E1" s="5"/>
      <c r="F1" s="4"/>
      <c r="G1" s="4"/>
      <c r="H1" s="4"/>
      <c r="I1" s="4"/>
      <c r="J1" s="4"/>
      <c r="K1" s="4"/>
      <c r="L1" s="5"/>
    </row>
    <row r="2" spans="1:12" ht="30" customHeight="1">
      <c r="A2" s="6" t="s">
        <v>114</v>
      </c>
      <c r="B2" s="6"/>
      <c r="C2" s="6"/>
      <c r="D2" s="6"/>
      <c r="E2" s="7"/>
      <c r="F2" s="6"/>
      <c r="G2" s="6"/>
      <c r="H2" s="6"/>
      <c r="I2" s="6"/>
      <c r="J2" s="6"/>
      <c r="K2" s="6"/>
      <c r="L2" s="7"/>
    </row>
    <row r="3" spans="1:12" ht="15" customHeight="1">
      <c r="A3" s="8" t="s">
        <v>1</v>
      </c>
      <c r="B3" s="9" t="s">
        <v>24</v>
      </c>
      <c r="C3" s="9" t="s">
        <v>25</v>
      </c>
      <c r="D3" s="9" t="s">
        <v>26</v>
      </c>
      <c r="E3" s="10" t="s">
        <v>3</v>
      </c>
      <c r="F3" s="8" t="s">
        <v>27</v>
      </c>
      <c r="G3" s="9" t="s">
        <v>28</v>
      </c>
      <c r="H3" s="9"/>
      <c r="I3" s="9"/>
      <c r="J3" s="9"/>
      <c r="K3" s="9"/>
      <c r="L3" s="10" t="s">
        <v>29</v>
      </c>
    </row>
    <row r="4" spans="1:12" ht="15" customHeight="1">
      <c r="A4" s="8"/>
      <c r="B4" s="9"/>
      <c r="C4" s="9"/>
      <c r="D4" s="9"/>
      <c r="E4" s="10"/>
      <c r="F4" s="8"/>
      <c r="G4" s="9" t="s">
        <v>30</v>
      </c>
      <c r="H4" s="9" t="s">
        <v>31</v>
      </c>
      <c r="I4" s="8" t="s">
        <v>32</v>
      </c>
      <c r="J4" s="9" t="s">
        <v>33</v>
      </c>
      <c r="K4" s="9" t="s">
        <v>34</v>
      </c>
      <c r="L4" s="10"/>
    </row>
    <row r="5" spans="1:12" ht="15" customHeight="1">
      <c r="A5" s="8"/>
      <c r="B5" s="9"/>
      <c r="C5" s="9"/>
      <c r="D5" s="9"/>
      <c r="E5" s="10"/>
      <c r="F5" s="8"/>
      <c r="G5" s="9"/>
      <c r="H5" s="9"/>
      <c r="I5" s="8"/>
      <c r="J5" s="22">
        <v>0</v>
      </c>
      <c r="K5" s="22">
        <v>0</v>
      </c>
      <c r="L5" s="10"/>
    </row>
    <row r="6" spans="1:12" ht="24" customHeight="1">
      <c r="A6" s="11"/>
      <c r="B6" s="12" t="s">
        <v>49</v>
      </c>
      <c r="C6" s="13"/>
      <c r="D6" s="11"/>
      <c r="E6" s="14"/>
      <c r="F6" s="11"/>
      <c r="G6" s="11"/>
      <c r="H6" s="11"/>
      <c r="I6" s="11"/>
      <c r="J6" s="11"/>
      <c r="K6" s="11"/>
      <c r="L6" s="14"/>
    </row>
    <row r="7" spans="1:13" ht="24" customHeight="1">
      <c r="A7" s="11">
        <v>1</v>
      </c>
      <c r="B7" s="11" t="s">
        <v>50</v>
      </c>
      <c r="C7" s="11" t="s">
        <v>36</v>
      </c>
      <c r="D7" s="11" t="s">
        <v>37</v>
      </c>
      <c r="E7" s="15">
        <f>7*4.03</f>
        <v>28.21</v>
      </c>
      <c r="F7" s="14">
        <f aca="true" t="shared" si="0" ref="F7:F10">SUM(G7:K7)</f>
        <v>0</v>
      </c>
      <c r="G7" s="14"/>
      <c r="H7" s="14"/>
      <c r="I7" s="14"/>
      <c r="J7" s="14">
        <f>(G7+H7+I7)*$J$5</f>
        <v>0</v>
      </c>
      <c r="K7" s="14">
        <f>(J7+I7+H7+G7)*$K$5</f>
        <v>0</v>
      </c>
      <c r="L7" s="14">
        <f>F7*E7</f>
        <v>0</v>
      </c>
      <c r="M7" s="23">
        <f>1*(3.65*9+1.75*3+1.2*5+3.88*6+2.82*6)</f>
        <v>84.3</v>
      </c>
    </row>
    <row r="8" spans="1:13" ht="24" customHeight="1">
      <c r="A8" s="11">
        <v>2</v>
      </c>
      <c r="B8" s="16" t="s">
        <v>42</v>
      </c>
      <c r="C8" s="16" t="s">
        <v>115</v>
      </c>
      <c r="D8" s="11" t="s">
        <v>41</v>
      </c>
      <c r="E8" s="15">
        <v>1</v>
      </c>
      <c r="F8" s="14">
        <f t="shared" si="0"/>
        <v>0</v>
      </c>
      <c r="G8" s="14"/>
      <c r="H8" s="14"/>
      <c r="I8" s="14"/>
      <c r="J8" s="14">
        <f>(G8+H8+I8)*$J$5</f>
        <v>0</v>
      </c>
      <c r="K8" s="14">
        <f>(J8+I8+H8+G8)*$K$5</f>
        <v>0</v>
      </c>
      <c r="L8" s="14">
        <f>F8*E8</f>
        <v>0</v>
      </c>
      <c r="M8" s="23">
        <f>0.3*(1.095*7*12+0.88*5*4+1.095*5*6+1.075*17)</f>
        <v>48.2115</v>
      </c>
    </row>
    <row r="9" spans="1:13" ht="24" customHeight="1">
      <c r="A9" s="11">
        <v>3</v>
      </c>
      <c r="B9" s="11" t="s">
        <v>44</v>
      </c>
      <c r="C9" s="17"/>
      <c r="D9" s="11" t="s">
        <v>41</v>
      </c>
      <c r="E9" s="15">
        <v>1</v>
      </c>
      <c r="F9" s="14">
        <f t="shared" si="0"/>
        <v>0</v>
      </c>
      <c r="G9" s="14"/>
      <c r="H9" s="14"/>
      <c r="I9" s="14"/>
      <c r="J9" s="14">
        <f>(G9+H9+I9)*$J$5</f>
        <v>0</v>
      </c>
      <c r="K9" s="14">
        <f>(J9+I9+H9+G9)*$K$5</f>
        <v>0</v>
      </c>
      <c r="L9" s="14">
        <f>F9*E9</f>
        <v>0</v>
      </c>
      <c r="M9" s="23">
        <f>2*122.66</f>
        <v>245.32</v>
      </c>
    </row>
    <row r="10" spans="1:12" ht="24">
      <c r="A10" s="11">
        <v>4</v>
      </c>
      <c r="B10" s="11" t="s">
        <v>45</v>
      </c>
      <c r="C10" s="16" t="s">
        <v>46</v>
      </c>
      <c r="D10" s="11" t="s">
        <v>41</v>
      </c>
      <c r="E10" s="14">
        <v>1</v>
      </c>
      <c r="F10" s="14">
        <f t="shared" si="0"/>
        <v>0</v>
      </c>
      <c r="G10" s="11"/>
      <c r="H10" s="11"/>
      <c r="I10" s="14"/>
      <c r="J10" s="14">
        <f>(G10+H10+I10)*$J$5</f>
        <v>0</v>
      </c>
      <c r="K10" s="14">
        <f>(J10+I10+H10+G10)*$K$5</f>
        <v>0</v>
      </c>
      <c r="L10" s="14">
        <f aca="true" t="shared" si="1" ref="L10:L16">F10*E10</f>
        <v>0</v>
      </c>
    </row>
    <row r="11" spans="1:12" ht="24" customHeight="1">
      <c r="A11" s="11"/>
      <c r="B11" s="12" t="s">
        <v>53</v>
      </c>
      <c r="C11" s="13"/>
      <c r="D11" s="11"/>
      <c r="E11" s="14"/>
      <c r="F11" s="14">
        <f aca="true" t="shared" si="2" ref="F11:F16">SUM(G11:K11)</f>
        <v>0</v>
      </c>
      <c r="G11" s="11"/>
      <c r="H11" s="11"/>
      <c r="I11" s="14"/>
      <c r="J11" s="11"/>
      <c r="K11" s="11"/>
      <c r="L11" s="14">
        <f t="shared" si="1"/>
        <v>0</v>
      </c>
    </row>
    <row r="12" spans="1:12" ht="24" customHeight="1">
      <c r="A12" s="11"/>
      <c r="B12" s="11" t="s">
        <v>63</v>
      </c>
      <c r="C12" s="11"/>
      <c r="D12" s="11"/>
      <c r="E12" s="14"/>
      <c r="F12" s="14">
        <f t="shared" si="2"/>
        <v>0</v>
      </c>
      <c r="G12" s="14"/>
      <c r="H12" s="14"/>
      <c r="I12" s="14"/>
      <c r="J12" s="11"/>
      <c r="K12" s="11"/>
      <c r="L12" s="14">
        <f t="shared" si="1"/>
        <v>0</v>
      </c>
    </row>
    <row r="13" spans="1:12" ht="24">
      <c r="A13" s="11">
        <v>1</v>
      </c>
      <c r="B13" s="16" t="s">
        <v>116</v>
      </c>
      <c r="C13" s="16" t="s">
        <v>117</v>
      </c>
      <c r="D13" s="11" t="s">
        <v>37</v>
      </c>
      <c r="E13" s="14">
        <v>7</v>
      </c>
      <c r="F13" s="14">
        <f t="shared" si="2"/>
        <v>0</v>
      </c>
      <c r="G13" s="11"/>
      <c r="H13" s="11"/>
      <c r="I13" s="14"/>
      <c r="J13" s="14">
        <f>(G13+H13+I13)*$J$5</f>
        <v>0</v>
      </c>
      <c r="K13" s="14">
        <f>(J13+I13+H13+G13)*$K$5</f>
        <v>0</v>
      </c>
      <c r="L13" s="14">
        <f t="shared" si="1"/>
        <v>0</v>
      </c>
    </row>
    <row r="14" spans="1:12" ht="24" customHeight="1">
      <c r="A14" s="11">
        <v>2</v>
      </c>
      <c r="B14" s="16" t="s">
        <v>118</v>
      </c>
      <c r="C14" s="16" t="s">
        <v>119</v>
      </c>
      <c r="D14" s="11" t="s">
        <v>37</v>
      </c>
      <c r="E14" s="14">
        <v>7</v>
      </c>
      <c r="F14" s="14">
        <f t="shared" si="2"/>
        <v>0</v>
      </c>
      <c r="G14" s="11"/>
      <c r="H14" s="11"/>
      <c r="I14" s="14"/>
      <c r="J14" s="14">
        <f>(G14+H14+I14)*$J$5</f>
        <v>0</v>
      </c>
      <c r="K14" s="14">
        <f>(J14+I14+H14+G14)*$K$5</f>
        <v>0</v>
      </c>
      <c r="L14" s="14">
        <f t="shared" si="1"/>
        <v>0</v>
      </c>
    </row>
    <row r="15" spans="1:12" ht="24" customHeight="1">
      <c r="A15" s="11">
        <v>3</v>
      </c>
      <c r="B15" s="11" t="s">
        <v>120</v>
      </c>
      <c r="C15" s="11" t="s">
        <v>121</v>
      </c>
      <c r="D15" s="11" t="s">
        <v>41</v>
      </c>
      <c r="E15" s="14">
        <v>1</v>
      </c>
      <c r="F15" s="14">
        <f t="shared" si="2"/>
        <v>0</v>
      </c>
      <c r="G15" s="11"/>
      <c r="H15" s="11"/>
      <c r="I15" s="14"/>
      <c r="J15" s="14">
        <f>(G15+H15+I15)*$J$5</f>
        <v>0</v>
      </c>
      <c r="K15" s="14">
        <f>(J15+I15+H15+G15)*$K$5</f>
        <v>0</v>
      </c>
      <c r="L15" s="14">
        <f t="shared" si="1"/>
        <v>0</v>
      </c>
    </row>
    <row r="16" spans="1:12" ht="20.1" customHeight="1">
      <c r="A16" s="11"/>
      <c r="B16" s="11"/>
      <c r="C16" s="11"/>
      <c r="D16" s="11"/>
      <c r="E16" s="14"/>
      <c r="F16" s="14">
        <f t="shared" si="2"/>
        <v>0</v>
      </c>
      <c r="G16" s="11"/>
      <c r="H16" s="11"/>
      <c r="I16" s="14"/>
      <c r="J16" s="14">
        <f>(G16+H16+I16)*$J$5</f>
        <v>0</v>
      </c>
      <c r="K16" s="14">
        <f>(J16+I16+H16+G16)*$K$5</f>
        <v>0</v>
      </c>
      <c r="L16" s="14">
        <f t="shared" si="1"/>
        <v>0</v>
      </c>
    </row>
    <row r="17" spans="1:12" ht="20.1" customHeight="1">
      <c r="A17" s="18"/>
      <c r="B17" s="18" t="s">
        <v>47</v>
      </c>
      <c r="C17" s="18"/>
      <c r="D17" s="18"/>
      <c r="E17" s="19"/>
      <c r="F17" s="19"/>
      <c r="G17" s="18"/>
      <c r="H17" s="18"/>
      <c r="I17" s="19"/>
      <c r="J17" s="19"/>
      <c r="K17" s="19"/>
      <c r="L17" s="19">
        <f>SUM(L7:L16)</f>
        <v>0</v>
      </c>
    </row>
    <row r="18" spans="1:12" ht="18.75" customHeight="1">
      <c r="A18" s="20"/>
      <c r="B18" s="20"/>
      <c r="C18" s="20"/>
      <c r="D18" s="20"/>
      <c r="E18" s="21"/>
      <c r="F18" s="20"/>
      <c r="G18" s="20"/>
      <c r="H18" s="20"/>
      <c r="I18" s="20"/>
      <c r="J18" s="20"/>
      <c r="K18" s="20"/>
      <c r="L18" s="20"/>
    </row>
    <row r="19" spans="1:12" ht="18.75">
      <c r="A19" s="20"/>
      <c r="B19" s="20"/>
      <c r="C19" s="20"/>
      <c r="D19" s="20"/>
      <c r="E19" s="21"/>
      <c r="F19" s="20"/>
      <c r="G19" s="20"/>
      <c r="H19" s="20"/>
      <c r="I19" s="20"/>
      <c r="J19" s="20"/>
      <c r="K19" s="20"/>
      <c r="L19" s="20"/>
    </row>
  </sheetData>
  <mergeCells count="17">
    <mergeCell ref="A1:L1"/>
    <mergeCell ref="A2:L2"/>
    <mergeCell ref="G3:K3"/>
    <mergeCell ref="B6:C6"/>
    <mergeCell ref="B11:C11"/>
    <mergeCell ref="A18:L18"/>
    <mergeCell ref="A19:L19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L3:L5"/>
  </mergeCells>
  <printOptions/>
  <pageMargins left="0.75" right="0.75" top="1" bottom="1" header="0.511805555555556" footer="0.511805555555556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rt006453</dc:creator>
  <cp:keywords/>
  <dc:description/>
  <cp:lastModifiedBy>rt006453</cp:lastModifiedBy>
  <dcterms:created xsi:type="dcterms:W3CDTF">2020-09-17T01:48:00Z</dcterms:created>
  <dcterms:modified xsi:type="dcterms:W3CDTF">2022-03-18T00:13:11Z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